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25" tabRatio="627" activeTab="3"/>
  </bookViews>
  <sheets>
    <sheet name="Հ3 Մաս 1" sheetId="24" r:id="rId1"/>
    <sheet name="Հ3 Մաս 2" sheetId="1" r:id="rId2"/>
    <sheet name="Հ3 Մաս 3" sheetId="3" r:id="rId3"/>
    <sheet name="Հ3 Մաս 4" sheetId="5" r:id="rId4"/>
    <sheet name="Հ4  " sheetId="22" r:id="rId5"/>
    <sheet name="Հ5" sheetId="8" r:id="rId6"/>
    <sheet name="Հ6" sheetId="7" state="hidden" r:id="rId7"/>
    <sheet name="Հ7 Ձև1" sheetId="9" state="hidden" r:id="rId8"/>
    <sheet name="Հ7 Ձև2" sheetId="19" state="hidden" r:id="rId9"/>
    <sheet name="Հ7 Ձև3" sheetId="20" state="hidden" r:id="rId10"/>
    <sheet name="Հ8" sheetId="10" r:id="rId11"/>
    <sheet name="Հ9" sheetId="12" state="hidden" r:id="rId12"/>
    <sheet name="Հ10" sheetId="16" r:id="rId13"/>
    <sheet name="Հ11" sheetId="25" state="hidden" r:id="rId14"/>
    <sheet name="Լրացման պահանջներ" sheetId="14" state="hidden" r:id="rId15"/>
  </sheets>
  <externalReferences>
    <externalReference r:id="rId16"/>
  </externalReferences>
  <definedNames>
    <definedName name="_xlnm._FilterDatabase" localSheetId="13" hidden="1">Հ11!$B$5:$T$6</definedName>
    <definedName name="_ftn1" localSheetId="1">'Հ3 Մաս 2'!#REF!</definedName>
    <definedName name="_ftn10" localSheetId="1">'Հ3 Մաս 2'!#REF!</definedName>
    <definedName name="_ftn11" localSheetId="1">'Հ3 Մաս 2'!#REF!</definedName>
    <definedName name="_ftn12" localSheetId="1">'Հ3 Մաս 2'!#REF!</definedName>
    <definedName name="_ftn13" localSheetId="1">'Հ3 Մաս 2'!#REF!</definedName>
    <definedName name="_ftn14" localSheetId="1">'Հ3 Մաս 2'!#REF!</definedName>
    <definedName name="_ftn15" localSheetId="1">'Հ3 Մաս 2'!#REF!</definedName>
    <definedName name="_ftn16" localSheetId="1">'Հ3 Մաս 2'!#REF!</definedName>
    <definedName name="_ftn17" localSheetId="1">'Հ3 Մաս 2'!#REF!</definedName>
    <definedName name="_ftn18" localSheetId="1">'Հ3 Մաս 2'!#REF!</definedName>
    <definedName name="_ftn19" localSheetId="1">'Հ3 Մաս 2'!#REF!</definedName>
    <definedName name="_ftn2" localSheetId="1">'Հ3 Մաս 2'!#REF!</definedName>
    <definedName name="_ftn20" localSheetId="1">'Հ3 Մաս 2'!#REF!</definedName>
    <definedName name="_ftn3" localSheetId="1">'Հ3 Մաս 2'!#REF!</definedName>
    <definedName name="_ftn4" localSheetId="1">'Հ3 Մաս 2'!#REF!</definedName>
    <definedName name="_ftn5" localSheetId="1">'Հ3 Մաս 2'!#REF!</definedName>
    <definedName name="_ftn6" localSheetId="1">'Հ3 Մաս 2'!#REF!</definedName>
    <definedName name="_ftn7" localSheetId="1">'Հ3 Մաս 2'!#REF!</definedName>
    <definedName name="_ftn8" localSheetId="1">'Հ3 Մաս 2'!#REF!</definedName>
    <definedName name="_ftn9" localSheetId="1">'Հ3 Մաս 2'!#REF!</definedName>
    <definedName name="_ftnref1" localSheetId="1">'Հ3 Մաս 2'!#REF!</definedName>
    <definedName name="_ftnref10" localSheetId="1">'Հ3 Մաս 2'!#REF!</definedName>
    <definedName name="_ftnref11" localSheetId="1">'Հ3 Մաս 2'!#REF!</definedName>
    <definedName name="_ftnref12" localSheetId="1">'Հ3 Մաս 2'!#REF!</definedName>
    <definedName name="_ftnref13" localSheetId="1">'Հ3 Մաս 2'!#REF!</definedName>
    <definedName name="_ftnref14" localSheetId="1">'Հ3 Մաս 2'!#REF!</definedName>
    <definedName name="_ftnref15" localSheetId="1">'Հ3 Մաս 2'!#REF!</definedName>
    <definedName name="_ftnref16" localSheetId="1">'Հ3 Մաս 2'!#REF!</definedName>
    <definedName name="_ftnref17" localSheetId="1">'Հ3 Մաս 2'!$H$23</definedName>
    <definedName name="_ftnref18" localSheetId="1">'Հ3 Մաս 2'!#REF!</definedName>
    <definedName name="_ftnref19" localSheetId="1">'Հ3 Մաս 2'!#REF!</definedName>
    <definedName name="_ftnref2" localSheetId="1">'Հ3 Մաս 1'!$A$3</definedName>
    <definedName name="_ftnref20" localSheetId="1">'Հ3 Մաս 2'!#REF!</definedName>
    <definedName name="_ftnref3" localSheetId="1">'Հ3 Մաս 2'!#REF!</definedName>
    <definedName name="_ftnref4" localSheetId="1">'Հ3 Մաս 2'!$C$3</definedName>
    <definedName name="_ftnref5" localSheetId="1">'Հ3 Մաս 2'!#REF!</definedName>
    <definedName name="_ftnref6" localSheetId="1">'Հ3 Մաս 2'!#REF!</definedName>
    <definedName name="_ftnref7" localSheetId="1">'Հ3 Մաս 2'!#REF!</definedName>
    <definedName name="_ftnref8" localSheetId="1">'Հ3 Մաս 2'!#REF!</definedName>
    <definedName name="_ftnref9" localSheetId="1">'Հ3 Մաս 2'!#REF!</definedName>
    <definedName name="_Toc501014755" localSheetId="1">'Հ3 Մաս 2'!#REF!</definedName>
    <definedName name="_xlnm.Print_Area" localSheetId="14">'Լրացման պահանջներ'!$A$1:$H$88</definedName>
  </definedNames>
  <calcPr calcId="152511"/>
</workbook>
</file>

<file path=xl/calcChain.xml><?xml version="1.0" encoding="utf-8"?>
<calcChain xmlns="http://schemas.openxmlformats.org/spreadsheetml/2006/main">
  <c r="L33" i="22" l="1"/>
  <c r="K33" i="22"/>
  <c r="J33" i="22"/>
  <c r="M44" i="5" l="1"/>
  <c r="N44" i="5"/>
  <c r="L44" i="5"/>
  <c r="L44" i="22" l="1"/>
  <c r="L42" i="22" s="1"/>
  <c r="L40" i="22" s="1"/>
  <c r="L45" i="22" s="1"/>
  <c r="L39" i="22"/>
  <c r="L38" i="22"/>
  <c r="L37" i="22"/>
  <c r="L36" i="22"/>
  <c r="L35" i="22"/>
  <c r="L34" i="22"/>
  <c r="L32" i="22"/>
  <c r="L31" i="22"/>
  <c r="L30" i="22"/>
  <c r="L28" i="22"/>
  <c r="L27" i="22"/>
  <c r="L26" i="22"/>
  <c r="L25" i="22"/>
  <c r="L24" i="22"/>
  <c r="L23" i="22"/>
  <c r="L22" i="22"/>
  <c r="L20" i="22"/>
  <c r="L19" i="22"/>
  <c r="L18" i="22"/>
  <c r="L17" i="22"/>
  <c r="L16" i="22"/>
  <c r="L15" i="22"/>
  <c r="L14" i="22"/>
  <c r="L13" i="22"/>
  <c r="K44" i="22"/>
  <c r="K39" i="22"/>
  <c r="K38" i="22"/>
  <c r="K37" i="22"/>
  <c r="K36" i="22"/>
  <c r="K35" i="22"/>
  <c r="K34" i="22"/>
  <c r="K32" i="22"/>
  <c r="K31" i="22"/>
  <c r="K30" i="22"/>
  <c r="K28" i="22"/>
  <c r="K27" i="22"/>
  <c r="K26" i="22"/>
  <c r="K25" i="22"/>
  <c r="K24" i="22"/>
  <c r="K23" i="22"/>
  <c r="K22" i="22"/>
  <c r="K20" i="22"/>
  <c r="K19" i="22"/>
  <c r="K18" i="22"/>
  <c r="K17" i="22"/>
  <c r="K16" i="22"/>
  <c r="K15" i="22"/>
  <c r="K14" i="22"/>
  <c r="K13" i="22"/>
  <c r="K42" i="22"/>
  <c r="K40" i="22" s="1"/>
  <c r="J44" i="22"/>
  <c r="J42" i="22" s="1"/>
  <c r="J40" i="22" s="1"/>
  <c r="J45" i="22" s="1"/>
  <c r="J13" i="22"/>
  <c r="J14" i="22"/>
  <c r="J15" i="22"/>
  <c r="J16" i="22"/>
  <c r="J17" i="22"/>
  <c r="J18" i="22"/>
  <c r="J19" i="22"/>
  <c r="J20" i="22"/>
  <c r="J22" i="22"/>
  <c r="J23" i="22"/>
  <c r="J24" i="22"/>
  <c r="J25" i="22"/>
  <c r="J26" i="22"/>
  <c r="J27" i="22"/>
  <c r="J28" i="22"/>
  <c r="J30" i="22"/>
  <c r="J31" i="22"/>
  <c r="J32" i="22"/>
  <c r="J34" i="22"/>
  <c r="J35" i="22"/>
  <c r="J36" i="22"/>
  <c r="J37" i="22"/>
  <c r="J38" i="22"/>
  <c r="J39" i="22"/>
  <c r="I44" i="22"/>
  <c r="I42" i="22" s="1"/>
  <c r="I40" i="22" s="1"/>
  <c r="H44" i="22"/>
  <c r="H42" i="22" s="1"/>
  <c r="H40" i="22" s="1"/>
  <c r="I13" i="22"/>
  <c r="I14" i="22"/>
  <c r="I15" i="22"/>
  <c r="I16" i="22"/>
  <c r="I17" i="22"/>
  <c r="I18" i="22"/>
  <c r="I19" i="22"/>
  <c r="I20" i="22"/>
  <c r="I22" i="22"/>
  <c r="I23" i="22"/>
  <c r="I24" i="22"/>
  <c r="I25" i="22"/>
  <c r="I26" i="22"/>
  <c r="I27" i="22"/>
  <c r="I28" i="22"/>
  <c r="I30" i="22"/>
  <c r="I31" i="22"/>
  <c r="I32" i="22"/>
  <c r="I34" i="22"/>
  <c r="I35" i="22"/>
  <c r="I36" i="22"/>
  <c r="I37" i="22"/>
  <c r="I38" i="22"/>
  <c r="I39" i="22"/>
  <c r="H39" i="22"/>
  <c r="H38" i="22"/>
  <c r="H37" i="22"/>
  <c r="H36" i="22"/>
  <c r="H35" i="22"/>
  <c r="H34" i="22"/>
  <c r="H32" i="22"/>
  <c r="H31" i="22"/>
  <c r="H30" i="22"/>
  <c r="H28" i="22"/>
  <c r="H27" i="22"/>
  <c r="H26" i="22"/>
  <c r="H25" i="22"/>
  <c r="H24" i="22"/>
  <c r="H23" i="22"/>
  <c r="H22" i="22"/>
  <c r="H20" i="22"/>
  <c r="H19" i="22"/>
  <c r="H18" i="22"/>
  <c r="H17" i="22"/>
  <c r="H16" i="22"/>
  <c r="H15" i="22"/>
  <c r="H14" i="22"/>
  <c r="H13" i="22"/>
  <c r="K45" i="22" l="1"/>
  <c r="J9" i="22"/>
  <c r="I45" i="22"/>
  <c r="J11" i="22"/>
  <c r="L9" i="22"/>
  <c r="L7" i="22" s="1"/>
  <c r="L6" i="22" s="1"/>
  <c r="K9" i="22"/>
  <c r="K7" i="22" s="1"/>
  <c r="K6" i="22" s="1"/>
  <c r="K11" i="22"/>
  <c r="L11" i="22"/>
  <c r="H45" i="22"/>
  <c r="I9" i="22"/>
  <c r="I11" i="22"/>
  <c r="H11" i="22"/>
  <c r="H9" i="22"/>
  <c r="H7" i="22" s="1"/>
  <c r="H6" i="22" s="1"/>
  <c r="J44" i="5"/>
  <c r="F9" i="10"/>
  <c r="E9" i="10"/>
  <c r="D9" i="10"/>
  <c r="C7" i="10"/>
  <c r="V6" i="8"/>
  <c r="V5" i="8"/>
  <c r="R6" i="8"/>
  <c r="R5" i="8"/>
  <c r="N6" i="8"/>
  <c r="N5" i="8"/>
  <c r="J6" i="8"/>
  <c r="J5" i="8"/>
  <c r="F5" i="8"/>
  <c r="F6" i="8"/>
  <c r="F7" i="8" s="1"/>
  <c r="J7" i="22" l="1"/>
  <c r="J6" i="22" s="1"/>
  <c r="I7" i="22"/>
  <c r="I6" i="22" s="1"/>
  <c r="N35" i="5"/>
  <c r="M35" i="5"/>
  <c r="L35" i="5"/>
  <c r="K35" i="5"/>
  <c r="J35" i="5"/>
  <c r="N13" i="5"/>
  <c r="M13" i="5"/>
  <c r="L13" i="5"/>
  <c r="L12" i="5" s="1"/>
  <c r="L11" i="5" s="1"/>
  <c r="K13" i="5"/>
  <c r="K12" i="5" s="1"/>
  <c r="K11" i="5" s="1"/>
  <c r="J13" i="5"/>
  <c r="J12" i="5" l="1"/>
  <c r="J11" i="5" s="1"/>
  <c r="M12" i="5"/>
  <c r="M11" i="5" s="1"/>
  <c r="N12" i="5"/>
  <c r="N11" i="5" s="1"/>
  <c r="K11" i="1"/>
  <c r="J11" i="1"/>
  <c r="I11" i="1"/>
  <c r="K10" i="1"/>
  <c r="J10" i="1"/>
  <c r="I10" i="1"/>
  <c r="I9" i="1" s="1"/>
  <c r="I8" i="1" s="1"/>
  <c r="H11" i="1"/>
  <c r="H10" i="1"/>
  <c r="H9" i="1" s="1"/>
  <c r="H8" i="1" s="1"/>
  <c r="L8" i="1"/>
  <c r="M8" i="1"/>
  <c r="N8" i="1"/>
  <c r="O8" i="1"/>
  <c r="P8" i="1"/>
  <c r="Q8" i="1"/>
  <c r="L9" i="1"/>
  <c r="M9" i="1"/>
  <c r="N9" i="1"/>
  <c r="O9" i="1"/>
  <c r="P9" i="1"/>
  <c r="Q9" i="1"/>
  <c r="G11" i="1"/>
  <c r="G10" i="1"/>
  <c r="G9" i="1" l="1"/>
  <c r="G8" i="1" s="1"/>
  <c r="K9" i="1"/>
  <c r="K8" i="1" s="1"/>
  <c r="J9" i="1"/>
  <c r="J8" i="1" s="1"/>
  <c r="G17" i="19" l="1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AL17" i="19"/>
  <c r="AM17" i="19"/>
  <c r="AN17" i="19"/>
  <c r="AO17" i="19"/>
  <c r="AP17" i="19"/>
  <c r="AQ17" i="19"/>
  <c r="AR17" i="19"/>
  <c r="AS17" i="19"/>
  <c r="AT17" i="19"/>
  <c r="F17" i="19"/>
  <c r="J11" i="20" l="1"/>
  <c r="J10" i="20" s="1"/>
  <c r="J9" i="20" s="1"/>
  <c r="AR16" i="19"/>
  <c r="AR15" i="19"/>
  <c r="AR14" i="19"/>
  <c r="AR13" i="19"/>
  <c r="AR12" i="19"/>
  <c r="AR11" i="19"/>
  <c r="AR10" i="19"/>
  <c r="AR9" i="19"/>
  <c r="AR8" i="19"/>
  <c r="Z16" i="19"/>
  <c r="Z15" i="19"/>
  <c r="Z14" i="19"/>
  <c r="Z13" i="19"/>
  <c r="Z12" i="19"/>
  <c r="Z11" i="19"/>
  <c r="Z10" i="19"/>
  <c r="Z9" i="19"/>
  <c r="Z8" i="19"/>
  <c r="W16" i="19"/>
  <c r="W15" i="19"/>
  <c r="W14" i="19"/>
  <c r="W13" i="19"/>
  <c r="W12" i="19"/>
  <c r="W11" i="19"/>
  <c r="W10" i="19"/>
  <c r="W9" i="19"/>
  <c r="W8" i="19"/>
  <c r="T16" i="19"/>
  <c r="T15" i="19"/>
  <c r="T14" i="19"/>
  <c r="T13" i="19"/>
  <c r="T12" i="19"/>
  <c r="T11" i="19"/>
  <c r="T10" i="19"/>
  <c r="T9" i="19"/>
  <c r="T8" i="19"/>
  <c r="N16" i="19"/>
  <c r="K16" i="19"/>
  <c r="N15" i="19"/>
  <c r="K15" i="19"/>
  <c r="N14" i="19"/>
  <c r="K14" i="19"/>
  <c r="N13" i="19"/>
  <c r="K13" i="19"/>
  <c r="N12" i="19"/>
  <c r="K12" i="19"/>
  <c r="N11" i="19"/>
  <c r="K11" i="19"/>
  <c r="N10" i="19"/>
  <c r="K10" i="19"/>
  <c r="N9" i="19"/>
  <c r="K9" i="19"/>
  <c r="N8" i="19"/>
  <c r="K8" i="19"/>
  <c r="AO16" i="19"/>
  <c r="AL16" i="19"/>
  <c r="AI16" i="19"/>
  <c r="AF16" i="19"/>
  <c r="AC16" i="19"/>
  <c r="AO15" i="19"/>
  <c r="AL15" i="19"/>
  <c r="AI15" i="19"/>
  <c r="AF15" i="19"/>
  <c r="AC15" i="19"/>
  <c r="AO14" i="19"/>
  <c r="AL14" i="19"/>
  <c r="AI14" i="19"/>
  <c r="AF14" i="19"/>
  <c r="AC14" i="19"/>
  <c r="AO13" i="19"/>
  <c r="AL13" i="19"/>
  <c r="AI13" i="19"/>
  <c r="AF13" i="19"/>
  <c r="AC13" i="19"/>
  <c r="AO12" i="19"/>
  <c r="AL12" i="19"/>
  <c r="AI12" i="19"/>
  <c r="AF12" i="19"/>
  <c r="AC12" i="19"/>
  <c r="AO11" i="19"/>
  <c r="AL11" i="19"/>
  <c r="AI11" i="19"/>
  <c r="AF11" i="19"/>
  <c r="AC11" i="19"/>
  <c r="AO10" i="19"/>
  <c r="AL10" i="19"/>
  <c r="AI10" i="19"/>
  <c r="AF10" i="19"/>
  <c r="AC10" i="19"/>
  <c r="AO9" i="19"/>
  <c r="AL9" i="19"/>
  <c r="AI9" i="19"/>
  <c r="AF9" i="19"/>
  <c r="AC9" i="19"/>
  <c r="AO8" i="19"/>
  <c r="AL8" i="19"/>
  <c r="AI8" i="19"/>
  <c r="AF8" i="19"/>
  <c r="AC8" i="19"/>
  <c r="H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G20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V18" i="9"/>
  <c r="AU18" i="9"/>
  <c r="AS18" i="9"/>
  <c r="AR18" i="9"/>
  <c r="AP18" i="9"/>
  <c r="AO18" i="9"/>
  <c r="AM18" i="9"/>
  <c r="AL18" i="9"/>
  <c r="AJ18" i="9"/>
  <c r="AI18" i="9"/>
  <c r="AG18" i="9"/>
  <c r="AF18" i="9"/>
  <c r="AD18" i="9"/>
  <c r="AC18" i="9"/>
  <c r="AA18" i="9"/>
  <c r="Z18" i="9"/>
  <c r="X18" i="9"/>
  <c r="W18" i="9"/>
  <c r="U18" i="9"/>
  <c r="T18" i="9"/>
  <c r="R18" i="9"/>
  <c r="Q18" i="9"/>
  <c r="O18" i="9"/>
  <c r="N18" i="9"/>
  <c r="L18" i="9"/>
  <c r="K18" i="9"/>
  <c r="I18" i="9"/>
  <c r="H18" i="9"/>
  <c r="AT17" i="9"/>
  <c r="AQ17" i="9"/>
  <c r="AN17" i="9"/>
  <c r="AK17" i="9"/>
  <c r="AH17" i="9"/>
  <c r="AE17" i="9"/>
  <c r="AB17" i="9"/>
  <c r="Y17" i="9"/>
  <c r="V17" i="9"/>
  <c r="S17" i="9"/>
  <c r="P17" i="9"/>
  <c r="M17" i="9"/>
  <c r="J17" i="9"/>
  <c r="G17" i="9"/>
  <c r="AT16" i="9"/>
  <c r="AQ16" i="9"/>
  <c r="AN16" i="9"/>
  <c r="AK16" i="9"/>
  <c r="AH16" i="9"/>
  <c r="AE16" i="9"/>
  <c r="AB16" i="9"/>
  <c r="Y16" i="9"/>
  <c r="V16" i="9"/>
  <c r="S16" i="9"/>
  <c r="P16" i="9"/>
  <c r="M16" i="9"/>
  <c r="J16" i="9"/>
  <c r="G16" i="9"/>
  <c r="AT15" i="9"/>
  <c r="AQ15" i="9"/>
  <c r="AN15" i="9"/>
  <c r="AK15" i="9"/>
  <c r="AH15" i="9"/>
  <c r="AE15" i="9"/>
  <c r="AB15" i="9"/>
  <c r="Y15" i="9"/>
  <c r="V15" i="9"/>
  <c r="S15" i="9"/>
  <c r="P15" i="9"/>
  <c r="M15" i="9"/>
  <c r="J15" i="9"/>
  <c r="G15" i="9"/>
  <c r="AT14" i="9"/>
  <c r="AQ14" i="9"/>
  <c r="AN14" i="9"/>
  <c r="AK14" i="9"/>
  <c r="AH14" i="9"/>
  <c r="AE14" i="9"/>
  <c r="AB14" i="9"/>
  <c r="Y14" i="9"/>
  <c r="V14" i="9"/>
  <c r="S14" i="9"/>
  <c r="P14" i="9"/>
  <c r="M14" i="9"/>
  <c r="J14" i="9"/>
  <c r="G14" i="9"/>
  <c r="AT13" i="9"/>
  <c r="AQ13" i="9"/>
  <c r="AN13" i="9"/>
  <c r="AK13" i="9"/>
  <c r="AH13" i="9"/>
  <c r="AE13" i="9"/>
  <c r="AB13" i="9"/>
  <c r="Y13" i="9"/>
  <c r="V13" i="9"/>
  <c r="S13" i="9"/>
  <c r="P13" i="9"/>
  <c r="M13" i="9"/>
  <c r="J13" i="9"/>
  <c r="G13" i="9"/>
  <c r="AT12" i="9"/>
  <c r="AQ12" i="9"/>
  <c r="AN12" i="9"/>
  <c r="AK12" i="9"/>
  <c r="AH12" i="9"/>
  <c r="AE12" i="9"/>
  <c r="AB12" i="9"/>
  <c r="Y12" i="9"/>
  <c r="V12" i="9"/>
  <c r="S12" i="9"/>
  <c r="P12" i="9"/>
  <c r="M12" i="9"/>
  <c r="J12" i="9"/>
  <c r="G12" i="9"/>
  <c r="AT11" i="9"/>
  <c r="AQ11" i="9"/>
  <c r="AN11" i="9"/>
  <c r="AK11" i="9"/>
  <c r="AH11" i="9"/>
  <c r="AE11" i="9"/>
  <c r="AB11" i="9"/>
  <c r="Y11" i="9"/>
  <c r="V11" i="9"/>
  <c r="S11" i="9"/>
  <c r="P11" i="9"/>
  <c r="M11" i="9"/>
  <c r="J11" i="9"/>
  <c r="G11" i="9"/>
  <c r="AT10" i="9"/>
  <c r="AQ10" i="9"/>
  <c r="AN10" i="9"/>
  <c r="AK10" i="9"/>
  <c r="AH10" i="9"/>
  <c r="AE10" i="9"/>
  <c r="AB10" i="9"/>
  <c r="Y10" i="9"/>
  <c r="V10" i="9"/>
  <c r="S10" i="9"/>
  <c r="P10" i="9"/>
  <c r="M10" i="9"/>
  <c r="J10" i="9"/>
  <c r="G10" i="9"/>
  <c r="AT9" i="9"/>
  <c r="AQ9" i="9"/>
  <c r="AN9" i="9"/>
  <c r="AK9" i="9"/>
  <c r="AH9" i="9"/>
  <c r="AE9" i="9"/>
  <c r="AB9" i="9"/>
  <c r="Y9" i="9"/>
  <c r="V9" i="9"/>
  <c r="S9" i="9"/>
  <c r="P9" i="9"/>
  <c r="M9" i="9"/>
  <c r="J9" i="9"/>
  <c r="G9" i="9"/>
  <c r="M18" i="9" l="1"/>
  <c r="AK18" i="9"/>
  <c r="S18" i="9"/>
  <c r="AE18" i="9"/>
  <c r="G18" i="9"/>
  <c r="Y18" i="9"/>
  <c r="J18" i="9"/>
  <c r="V18" i="9"/>
  <c r="AH18" i="9"/>
  <c r="AT18" i="9"/>
  <c r="AQ18" i="9"/>
  <c r="AB18" i="9"/>
  <c r="AN18" i="9"/>
  <c r="P18" i="9"/>
  <c r="R12" i="20" l="1"/>
  <c r="R11" i="20" s="1"/>
  <c r="R10" i="20" s="1"/>
  <c r="R9" i="20" s="1"/>
  <c r="I11" i="20"/>
  <c r="I10" i="20" s="1"/>
  <c r="I9" i="20" s="1"/>
  <c r="K11" i="20"/>
  <c r="K10" i="20" s="1"/>
  <c r="K9" i="20" s="1"/>
  <c r="L11" i="20"/>
  <c r="L10" i="20" s="1"/>
  <c r="L9" i="20" s="1"/>
  <c r="M11" i="20"/>
  <c r="M10" i="20" s="1"/>
  <c r="M9" i="20" s="1"/>
  <c r="N11" i="20"/>
  <c r="N10" i="20" s="1"/>
  <c r="N9" i="20" s="1"/>
  <c r="O11" i="20"/>
  <c r="O10" i="20" s="1"/>
  <c r="O9" i="20" s="1"/>
  <c r="P11" i="20"/>
  <c r="P10" i="20" s="1"/>
  <c r="P9" i="20" s="1"/>
  <c r="Q11" i="20"/>
  <c r="Q10" i="20" s="1"/>
  <c r="Q9" i="20" s="1"/>
  <c r="H11" i="20"/>
  <c r="H10" i="20"/>
  <c r="H9" i="20"/>
  <c r="F16" i="12" l="1"/>
  <c r="G16" i="12"/>
  <c r="E16" i="12"/>
  <c r="E17" i="19" l="1"/>
  <c r="Q16" i="19"/>
  <c r="H16" i="19"/>
  <c r="E16" i="19"/>
  <c r="Q15" i="19"/>
  <c r="H15" i="19"/>
  <c r="E15" i="19"/>
  <c r="Q14" i="19"/>
  <c r="H14" i="19"/>
  <c r="E14" i="19"/>
  <c r="Q13" i="19"/>
  <c r="H13" i="19"/>
  <c r="E13" i="19"/>
  <c r="Q12" i="19"/>
  <c r="H12" i="19"/>
  <c r="H17" i="19" s="1"/>
  <c r="E12" i="19"/>
  <c r="Q11" i="19"/>
  <c r="H11" i="19"/>
  <c r="E11" i="19"/>
  <c r="Q10" i="19"/>
  <c r="H10" i="19"/>
  <c r="E10" i="19"/>
  <c r="Q9" i="19"/>
  <c r="H9" i="19"/>
  <c r="E9" i="19"/>
  <c r="Q8" i="19"/>
  <c r="H8" i="19"/>
  <c r="E8" i="19"/>
  <c r="G7" i="8" l="1"/>
  <c r="H7" i="8"/>
  <c r="J7" i="8"/>
  <c r="K7" i="8"/>
  <c r="L7" i="8"/>
  <c r="N7" i="8"/>
  <c r="O7" i="8"/>
  <c r="P7" i="8"/>
  <c r="R7" i="8"/>
  <c r="S7" i="8"/>
  <c r="T7" i="8"/>
  <c r="V7" i="8"/>
  <c r="W7" i="8"/>
  <c r="X7" i="8"/>
  <c r="U6" i="8"/>
  <c r="U5" i="8"/>
  <c r="U7" i="8" s="1"/>
  <c r="Q6" i="8"/>
  <c r="Q5" i="8"/>
  <c r="M6" i="8"/>
  <c r="M5" i="8"/>
  <c r="I6" i="8"/>
  <c r="I5" i="8"/>
  <c r="E6" i="8"/>
  <c r="E5" i="8"/>
  <c r="D6" i="7"/>
  <c r="E6" i="7"/>
  <c r="F6" i="7"/>
  <c r="G6" i="7"/>
  <c r="D9" i="7"/>
  <c r="E9" i="7"/>
  <c r="F9" i="7"/>
  <c r="G9" i="7"/>
  <c r="C9" i="7"/>
  <c r="C6" i="7"/>
  <c r="I7" i="8" l="1"/>
  <c r="Q7" i="8"/>
  <c r="E7" i="8"/>
  <c r="M7" i="8"/>
  <c r="D5" i="7"/>
  <c r="F5" i="7"/>
  <c r="G5" i="7"/>
  <c r="E5" i="7"/>
  <c r="C5" i="7"/>
  <c r="E8" i="10" l="1"/>
  <c r="E13" i="10" s="1"/>
  <c r="F8" i="10"/>
  <c r="F13" i="10" s="1"/>
  <c r="E12" i="10" l="1"/>
  <c r="F12" i="10"/>
  <c r="D8" i="10"/>
  <c r="D13" i="10" l="1"/>
  <c r="D12" i="10"/>
</calcChain>
</file>

<file path=xl/sharedStrings.xml><?xml version="1.0" encoding="utf-8"?>
<sst xmlns="http://schemas.openxmlformats.org/spreadsheetml/2006/main" count="592" uniqueCount="342">
  <si>
    <t>ՄԱՍ 1. ՊԵՏԱԿԱՆ ՄԱՐՄՆԻ ՌԱԶՄԱՎԱՐՈՒԹՅԱՆ ԸՆԴՀԱՆՈՒՐ ՆԿԱՐԱԳՐՈՒԹՅՈՒՆԸ</t>
  </si>
  <si>
    <t>ՄԱՍ 2. ՊԵՏԱԿԱՆ ՄԱՐՄՆԻ ԿՈՂՄԻՑ ԻՐԱԿԱՆԱՑՎՈՂ ԲՅՈՒՋԵՏԱՅԻՆ ԾՐԱԳՐԵՐԸ ԵՎ ՄԻՋՈՑԱՌՈՒՄՆԵՐԸ</t>
  </si>
  <si>
    <t>Ծրագիր</t>
  </si>
  <si>
    <t>ՄԱՍ 3 ՊԵՏԱԿԱՆ ՄԱՐՄՆԻ ԾՐԱԳՐԵՐԻ ԳԾՈՎ ՎԵՐՋՆԱԿԱՆ ԱՐԴՅՈՒՆՔԻ ՑՈՒՑԱՆԻՇՆԵՐԸ</t>
  </si>
  <si>
    <t>Ծրագրի վերջնական արդյունքները</t>
  </si>
  <si>
    <t xml:space="preserve">Ելակետը </t>
  </si>
  <si>
    <t>Թիրախը</t>
  </si>
  <si>
    <t>2026թ</t>
  </si>
  <si>
    <t>Ծրագրային դասիչը</t>
  </si>
  <si>
    <t>Բաժին</t>
  </si>
  <si>
    <t xml:space="preserve">Խումբ </t>
  </si>
  <si>
    <t>Դաս</t>
  </si>
  <si>
    <t>Ընդամենը</t>
  </si>
  <si>
    <t>…</t>
  </si>
  <si>
    <t>X</t>
  </si>
  <si>
    <t>(հազար դրամներով)</t>
  </si>
  <si>
    <t>Եկամուտների ստացման աղբյուրների անվանումները</t>
  </si>
  <si>
    <t>Կանխատեսում</t>
  </si>
  <si>
    <t>2026թ.</t>
  </si>
  <si>
    <t>ԸՆԴԱՄԵՆԸ</t>
  </si>
  <si>
    <t>1. Վճարովի ծառայությունների մատուցումից և աշխատանքների կատարումից</t>
  </si>
  <si>
    <t>&lt;Մարզի անվանումը&gt;</t>
  </si>
  <si>
    <t>Արտաքին միջոցներ</t>
  </si>
  <si>
    <t>ՀՀ կառ. համաֆինանսավորում</t>
  </si>
  <si>
    <t>Մնացորդ</t>
  </si>
  <si>
    <t>Վարկային ծրագրեր</t>
  </si>
  <si>
    <t>Դրամաշնորհային ծրագրեր</t>
  </si>
  <si>
    <t>Միջոցառում</t>
  </si>
  <si>
    <t>3.2 Ծախսային խնայողությունների գծով առաջարկները (-) նշանով</t>
  </si>
  <si>
    <t>3.3 Նոր նախաձեռնությունների գծով ընդհանուր ծախսերը</t>
  </si>
  <si>
    <t>Ծրագրի սկիզբն ըստ համապատասխան համաձայնագրի</t>
  </si>
  <si>
    <t>Ծրագրի ավարտն ըստ համապատասխան համաձայնագրի (ներառյալ փոփոխությունները)</t>
  </si>
  <si>
    <t>Առաջին եռամսյակ</t>
  </si>
  <si>
    <t>Երկրորդ եռամսյակ</t>
  </si>
  <si>
    <t>Երրորդ եռամսյակ</t>
  </si>
  <si>
    <t>Չորրորդ եռամսյակ</t>
  </si>
  <si>
    <t>Տարի</t>
  </si>
  <si>
    <t xml:space="preserve">Աղյուսակ 1. Քաղաքականությանն առնչվող բյուջետային ծրագրերն ու միջոցառումները </t>
  </si>
  <si>
    <t>Միջոցառման անվանումը</t>
  </si>
  <si>
    <t>ԼՐԱՑՄԱՆ ՊԱՀԱՆՋՆԵՐ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</si>
  <si>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</si>
  <si>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</si>
  <si>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</si>
  <si>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Ընդամենը՝ որից</t>
  </si>
  <si>
    <t>Ցուցանիշներ</t>
  </si>
  <si>
    <t>Արտաքին աղբյուրներից ստացվող ֆինանսավորման տեսակը՝ ըստ ծրագրերի</t>
  </si>
  <si>
    <t>x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</si>
  <si>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</si>
  <si>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</si>
  <si>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 xml:space="preserve">Կանխատեսում (հազար դրամներով)   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</si>
  <si>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</si>
  <si>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</si>
  <si>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</si>
  <si>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 xml:space="preserve">Ընդամենը </t>
  </si>
  <si>
    <t>Ծրագրի /Միջոցառման անվանումը</t>
  </si>
  <si>
    <t>Հավելված N 8. Ամփոփ ֆինանսական պահանջներ ՄԺԾԾ ժամանակահատվածի համար</t>
  </si>
  <si>
    <t>Հավելված 10․ Հայտի հետ կապված հիմնական ռիսկերը</t>
  </si>
  <si>
    <t>Հավելված N 3. Բյուջետային ծրագրերի և ակնկալվող արդյունքների ներկայացման ձևաչափ</t>
  </si>
  <si>
    <t>1.  Լրացվում է հայտը ներկայացնող պետական մարմնի անվանումը</t>
  </si>
  <si>
    <t>ՄԱՍ 3. ՊԵՏԱԿԱՆ ՄԱՐՄՆԻ ԾՐԱԳՐԵՐԻ ԳԾՈՎ ՎԵՐՋՆԱԿԱՆ ԱՐԴՅՈՒՆՔԻ ՑՈՒՑԱՆԻՇՆԵՐԸ</t>
  </si>
  <si>
    <t xml:space="preserve">ՄԱՍ 4. ՊԵՏԱԿԱՆ ՄԱՐՄՆԻ ԳԾՈՎ ԱՐԴՅՈՒՆՔԱՅԻՆ (ԿԱՏԱՐՈՂԱԿԱՆ) ՑՈՒՑԱՆԻՇՆԵՐԸ </t>
  </si>
  <si>
    <t>Ծրագրի միջոցառումները</t>
  </si>
  <si>
    <t>31․ Ծախսերը ներկայացնել նաև դրամով՝ կիրառելով փետրվարի 1-ի արտարժույթի ԿԲ փոխարժեքը</t>
  </si>
  <si>
    <t>Հավելված N 9. Միջոլորտային (խաչվող) առանձին քաղաքականություններին առնչվող ծրագրերի և միջոցառումների ներկայացման ամփոփ ձևաչափ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</si>
  <si>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</si>
  <si>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</si>
  <si>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t>2․ Համառոտ ներկայացնել այն հիմնական ռազմավարական նպատակները և գերակա վերջնական արդյունքները, որոնց վրա պետական մարմինը ձգտում է ներազդել իր պատասխանատվության ներքո իրականացվող բյուջետային ծրագրերի և միջոցառումների միջոցով</t>
  </si>
  <si>
    <t>3․ Համառոտ ներկայացնել պետական մարմնի պատասխանատվության ներքո իրականացվող բյուջետային ծրագրերում կատարվող հիմնական փոփոխությունները՝ ներառյալ փոփոխություններ մատուցվող ծառայություններում, տրամադրվող տրանսֆերտներում և շահառուների շրջանակներում: Ներկայացնել միայն այն փոփոխությունները, որոնք հատկապես կարևորվում են հիմնական գերակա վերջնական արդյունքների ձեռք բերման տեսանկյունից</t>
  </si>
  <si>
    <t>4.Համառոտ ներկայացնել պետական մարմնի պատասխանատվության ներքո իրականացվող բյուջետային ծրագրերի շրջանակներում իրականացվող Կապիտալ բնույթի հիմնական միջոցառումները , որոնք ուղղված են գերակա վերջնական արդյուքների ապահովմանը</t>
  </si>
  <si>
    <t>7․ Լրացվում է համապատասխան ծրագրի գծով ընդհանուր հատկացումների չափը՝ բազային (փաստացի),  պլանավորվող և կանխատեսվող տարիների համար։ Այն հավասար է տվյալ ծրագրի բոլոր միջոցառումների գծով հատկացումների հանրագումարին</t>
  </si>
  <si>
    <t>11․  Լրացվում է ծրագրի նպատակը</t>
  </si>
  <si>
    <t>12․ Լրացվում է ծրագրի դասիչը՝ Ծրագրային դասակարգչով սահմանված դասիչներին համապատասխան</t>
  </si>
  <si>
    <t>13․  Լրացվում է ծրագրի անվանումը</t>
  </si>
  <si>
    <t xml:space="preserve">14. Լրացվում է ծրագրի վերջնական արդյունքի չափորոշիչը։ </t>
  </si>
  <si>
    <t>15.Լրացվում է վերջնական արդյունքի չափորոշիչի ելակետային փաստացի ցուցանիշը, որի նկատմամբ դիտարկվում է վերջնական արդյունքի ցուցանիշների դինամիկան (որպես ելակետային ցուցանիշ դիտել 2022թվականի փաստացի ցուցանիշը իսկ անհնարինության դեպքում վերջին փաստացի ցուցանիշը)</t>
  </si>
  <si>
    <t>16. Լրացվում է վերջնական արդյունքի չափորոշիչի ելակետային ցուցանիշի ժամկետը (որպես ելակետային ժամկետ դիտել 2021 թվականը իսկ անհնարինության դեպքում վերջին փաստացի ցուցանիշի ժամկետը)</t>
  </si>
  <si>
    <t>17. Լրացվում է վերջնական արդյունքի չափորոշիչի թիրախային/կանխատեսվող ցուցանիշը, որի նկատմամբ դիտարկվում է վերջնական արդյունքի ցուցանիշների դինամիկան։ Անհրաժեշտ է, հաշվի առնել, որպեսզի ծրագրերի վերջնարդյունքները բխեն ոլորտային քաղաքականության կամ ՀՀ կառավարության ծրագրով սահմանված քաղաքականության թիրախներից:</t>
  </si>
  <si>
    <t>18. Լրացվում է վերջնական արդյունքի չափորոշիչի թիրախային /կանխատեսվող ժամկետը։</t>
  </si>
  <si>
    <t>19. Ներկայացնել համապատասխան ծրագրերի գծով սահմանվող վերջնական արդյունքների չափորոշիչների կապը ՀՀ կառավարության ծրագրով և/կամ գործող այլ ռազմավարական փաստաթղթերով սահմանված քաղաքականության կոնկրետ նպատակների և թիրախների հետ, կատարելով հղումներ համապատասխան փաստաթղթերին, ներկայացնելով համապատասխան դրույթներ և փաստաթղթերով սահմանված թիրախային ցուցանիշներ: Ներկայացնել նաև թե ինչպես են ծրագրերի վերջնական արդյունքները նպաստելու համապատասխան քաղաքականության թիրախների իրագործմանը:</t>
  </si>
  <si>
    <t>20. Ներկայացնել համապատասխան ծրագրերի գծով սահմանվող վերջնական արդյունքների չափորոշիչների կապը ՄԱԿ-ի «Կայուն զարգացման 2030 օրակարգում» ներառված կայուն զարգացման 17 նպատակներն և դրանց գծով սահմանված գլոբալ ցուցանիշների հետ: Այն դեպքերում, երբ միևնույն ծրագիրը կապված է մեկից ավելի զարգացման նպատակների և ցուցանիշների հետ, անհրաժեշտ է նշել համապատասխան նպատակներն ու ցուցանիշները՝ նկարագրելով, թե ինչպես են ծրագրերի վերջնական արդյունքները նպաստելու դրանց իրագործմանը: ՄԱԿ-ի կայուն զարգացման նպպատակների և գլոբալ ցուցանիշների վերաբերյալ մանրամասն տեղեկատվությունը կարելի է ծանոթանալ ՄԱԿ-ի պաշտոնական ինտերնետային կայքից` հետևյալ հղումով (http://un.am/hy/p/sustainabledevelopmentgoals):</t>
  </si>
  <si>
    <t xml:space="preserve">21․ Ձևաչափում տեղեկատվությունը ներկայացվում է պետական մարմնին տրամադրվող հատկացումների շրջանակներում իրականացվող յուրաքանչյուր միջոցառման գծով՝ խմբավորված ըստ առանձին ծրագրերի </t>
  </si>
  <si>
    <t>22․ Հաջորդաբար ներկայացվող աղյուսակների տեսքով ներկայացվում են համապատասխան ծրագրի գծով միջոցառումներից յուրաքանչյուրի գծով արդյունքային (կատարողական) ցուցանիշները։ Անհրաժեշտ է հաշվի առնել, որ ծրագրերի միջոցառումները ունենան հստակ/ չափելի/համադրելի ուղղակի արդյունքի ոչ ֆինանսական ցուցանիշներ։</t>
  </si>
  <si>
    <t>24․ 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</si>
  <si>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t xml:space="preserve">25․ Ծառայությունների դեպքում լրացվում է ծառայությունը մատուցող կազմակերպության(ների) անվանում(ներ)ը (օրինակ՝ դպրոցներ, հիվանդանոցներ, թատրոններ, թանգարաններ և այլն): Հանրային սեփականության կառավարման միջոցառումների դեպքում՝ լրացվում է ակտիվն օգտագործող կազմակերպության(ների) անվանում(ներ)ը, Տրանսֆերտների դեպքում՝ շահառուների ընտրության չափանիշները: </t>
  </si>
  <si>
    <t xml:space="preserve">26․  Լրացվում է ոչ ֆինանսական չափորոշիչի տեսակը (քանակի, որակի, ծածկույթի, ժամկետի և այլ չափորոշիչ): Միջոցառման գծով այլ ֆինանսական չափորոշիչ (օրինակ՝ մատուցվող ծառայության  միավորի գինը և այլն) սահմանված լինելու դեպքում այս դաշտում լրացվում է &lt;Ոչ ֆինանսական չափորոշիչ&gt; բառերը: Յուրաքանչյուր չափորոշիչի վերաբերյալ տեղեկատվությունն անհրաժեշտ է ներկայացնել առանձին տողով: Ոչ ֆինանսական չափորոշիչներ և ցուցանիշներ չեն ներկայացվում պետական մարմինների ներքին ծառայությունների համար նախատեսվող վարչական բնույթի միջոցառումների համար: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կորոնավիրուսի համավարակի հետևանքների հաղթահարում, 2020թ Արցախյան պատերազմի հետևանքների հաղթահարում/տնտեսության հետպատերազմյան վերականգնում)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 </t>
  </si>
  <si>
    <t xml:space="preserve">28․ Բացել բյուջետային ծախսերը ըստ բյուջետային ծախսերի տնտեսագիտական դասակարգման առանձին կատեգորիաների մակարդակով </t>
  </si>
  <si>
    <t>29․ Բացել բյուջետային ծախսերը առանձին մարզերի մակարդակով</t>
  </si>
  <si>
    <t>30․ Եթե նվիրատվությունները ստացվում են նաև արտաքին աղբյուրներից, ապա դրանք համառոտ նկարագրել ըստ յուրաքանչյուր նվիրատուի</t>
  </si>
  <si>
    <t>33․ Ծախսերը ներկայացնել նաև դրամով՝ կիրառելով փետրվարի 1-ի արտարժույթի ԿԲ փոխարժեքը</t>
  </si>
  <si>
    <t xml:space="preserve">34. Յուրքանչյուր առանձին միջոլորտային (խաչվող) քաղաքականության համար լրացվում է առանձին ձևաչափ: </t>
  </si>
  <si>
    <t>35. Նշվում է միջոլորտային (խաչվող) քաղաքականության անվանումը: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(օրինակ՝ գենդերային քաղաքականություն, կորոնավիրուսի համավարակի հետևանքների հաղթահարում և այլն):</t>
  </si>
  <si>
    <t>36. Նշվում է տվյալ խաչվող քաղաքականության նպատակ(ներ)ը:  Հնարավորության դեպքում անհրաժեշտ է կատարել հղումներ ՀՀ կառավարության համապատասխան նպատակներն ու գերակայությունները սահմանող փաստաթղթերին:</t>
  </si>
  <si>
    <t>37. Նշվում է տվյալ քաղաքականության շրջանակներում միջինժամկետ հատվածում ակնկալվող հիմնական արդյունքները: Արդյունքները նկարագրելիս հնարավորության սահմաններում անհրաժեշտ է ներկայացնել այն հիմնական վերջնական արդյունքները, որոնց նպաստելու են ներկայացված  միջոցառումների իրականացումը:</t>
  </si>
  <si>
    <t xml:space="preserve">39. Լրացվում է համապատասխան խաչվող քաղաքականությանն առնչվող միջոցառումների (գոյություն ունեցող պարտավորություններ և նոր նախաձեռնություններ հանդիսացող) գծով համապատասխան տարիների համար հաշվարկված ծախսերը: </t>
  </si>
  <si>
    <t>40. Ներկայացվում է տեղեկատվություն համապատասխան խաչվող քաղաքականությանը տվյալ միջոցառման առնչության վերաբերյալ: Առնչությունը ներկայացնելիս, անհրաժեշտ է հստակեցնել, թե ինչպես է տվյալ միջոցառումը նպաստելու խաչվող քաղաքականության նպատակների իրականացմանը, այդ թվում՝ այն հիմնավորելով համապատասխան արդյունքային ցուցանիշներով: Այն դեպքում, երբ միջոցառման շրջանակներում իրականացվող ծախսերի միայն մի մասն է առնչվում խաչվող քաղաքականությանը, անհրաժեշտ է այդ մասին կատարել նշում՝ հնարավորության դեպքում նկարագրելով միջոցառման առնչվող բաղադրիչ(ներ)ը:</t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</si>
  <si>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</si>
  <si>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</si>
  <si>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</si>
  <si>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12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</si>
  <si>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13</t>
    </r>
  </si>
  <si>
    <r>
      <t>Չափորոշիչը</t>
    </r>
    <r>
      <rPr>
        <vertAlign val="superscript"/>
        <sz val="8"/>
        <color theme="1"/>
        <rFont val="GHEA Grapalat"/>
        <family val="3"/>
      </rPr>
      <t>14</t>
    </r>
  </si>
  <si>
    <r>
      <t>Ցուցանիշը</t>
    </r>
    <r>
      <rPr>
        <vertAlign val="superscript"/>
        <sz val="8"/>
        <color theme="1"/>
        <rFont val="GHEA Grapalat"/>
        <family val="3"/>
      </rPr>
      <t>15</t>
    </r>
  </si>
  <si>
    <r>
      <t>Ժամկետը</t>
    </r>
    <r>
      <rPr>
        <vertAlign val="superscript"/>
        <sz val="8"/>
        <color theme="1"/>
        <rFont val="GHEA Grapalat"/>
        <family val="3"/>
      </rPr>
      <t>16</t>
    </r>
  </si>
  <si>
    <r>
      <t>Ցուցանիշը</t>
    </r>
    <r>
      <rPr>
        <vertAlign val="superscript"/>
        <sz val="8"/>
        <color theme="1"/>
        <rFont val="GHEA Grapalat"/>
        <family val="3"/>
      </rPr>
      <t>17</t>
    </r>
  </si>
  <si>
    <r>
      <t>Ժամկետը</t>
    </r>
    <r>
      <rPr>
        <vertAlign val="superscript"/>
        <sz val="8"/>
        <color theme="1"/>
        <rFont val="GHEA Grapalat"/>
        <family val="3"/>
      </rPr>
      <t>18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</si>
  <si>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20</t>
    </r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</si>
  <si>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27</t>
    </r>
  </si>
  <si>
    <r>
      <t>2.  Ստացվող նվիրատվություններից</t>
    </r>
    <r>
      <rPr>
        <vertAlign val="superscript"/>
        <sz val="8"/>
        <color theme="1"/>
        <rFont val="GHEA Grapalat"/>
        <family val="3"/>
      </rPr>
      <t>30</t>
    </r>
  </si>
  <si>
    <r>
      <t>Հավելված N 9. Միջոլորտային (խաչվող) առանձին քաղաքականություններին առնչվող ծրագրերի և միջոցառումների ներկայացման ամփոփ ձևաչափ</t>
    </r>
    <r>
      <rPr>
        <b/>
        <i/>
        <vertAlign val="superscript"/>
        <sz val="12"/>
        <color theme="1"/>
        <rFont val="GHEA Grapalat"/>
        <family val="3"/>
      </rPr>
      <t>34</t>
    </r>
    <r>
      <rPr>
        <b/>
        <i/>
        <sz val="12"/>
        <color theme="1"/>
        <rFont val="GHEA Grapalat"/>
        <family val="3"/>
      </rPr>
      <t xml:space="preserve"> </t>
    </r>
  </si>
  <si>
    <r>
      <t xml:space="preserve">Քաղաքականությունը՝ </t>
    </r>
    <r>
      <rPr>
        <vertAlign val="superscript"/>
        <sz val="9"/>
        <color theme="1"/>
        <rFont val="GHEA Grapalat"/>
        <family val="3"/>
      </rPr>
      <t>35</t>
    </r>
  </si>
  <si>
    <r>
      <t xml:space="preserve">Նպատակը՝ </t>
    </r>
    <r>
      <rPr>
        <vertAlign val="superscript"/>
        <sz val="9"/>
        <color theme="1"/>
        <rFont val="GHEA Grapalat"/>
        <family val="3"/>
      </rPr>
      <t>36</t>
    </r>
  </si>
  <si>
    <r>
      <t xml:space="preserve">Ակնկալվող արդյունքները՝ </t>
    </r>
    <r>
      <rPr>
        <vertAlign val="superscript"/>
        <sz val="9"/>
        <color theme="1"/>
        <rFont val="GHEA Grapalat"/>
        <family val="3"/>
      </rPr>
      <t>37</t>
    </r>
  </si>
  <si>
    <r>
      <t xml:space="preserve">Առկա իրավիճակի նկարագրությունը՝ </t>
    </r>
    <r>
      <rPr>
        <vertAlign val="superscript"/>
        <sz val="9"/>
        <color theme="1"/>
        <rFont val="GHEA Grapalat"/>
        <family val="3"/>
      </rPr>
      <t>38</t>
    </r>
  </si>
  <si>
    <r>
      <t>Միջոցառման գծով ծախսերը</t>
    </r>
    <r>
      <rPr>
        <vertAlign val="superscript"/>
        <sz val="8"/>
        <color theme="1"/>
        <rFont val="GHEA Grapalat"/>
        <family val="3"/>
      </rPr>
      <t>39</t>
    </r>
    <r>
      <rPr>
        <sz val="8"/>
        <color theme="1"/>
        <rFont val="GHEA Grapalat"/>
        <family val="3"/>
      </rPr>
      <t xml:space="preserve"> (հազ. դրամ)</t>
    </r>
  </si>
  <si>
    <r>
      <t>Առնչությունը խաչվող քաղաքականությանը</t>
    </r>
    <r>
      <rPr>
        <vertAlign val="superscript"/>
        <sz val="8"/>
        <color theme="1"/>
        <rFont val="GHEA Grapalat"/>
        <family val="3"/>
      </rPr>
      <t>40</t>
    </r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</si>
  <si>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41</t>
    </r>
  </si>
  <si>
    <t>4. Տարբերությունը ՀՀ 2024թ. պետական բյուջեի համապատասխան ցուցանիշից (տող 3 - տող 2)</t>
  </si>
  <si>
    <t>5. Տարբերությունը 2025-2027թվականների համար սահմանված ֆինանսավորման նախնական ընդհանուր կողմնորոշիչ չափաքանակներից (տող 3-տող 1)</t>
  </si>
  <si>
    <t>2027թ.</t>
  </si>
  <si>
    <t>2027թ</t>
  </si>
  <si>
    <t>Հայտի և 2025-2027թթ ՄԺԾԾ-ով 2024թ. համար նախատեսված չափաքանակի տարբերության պարզաբանումը</t>
  </si>
  <si>
    <t>ԱՄՆ դոլար/Եվրո</t>
  </si>
  <si>
    <t xml:space="preserve">32․ Յուրաքանչյուր միջոցառման գծով բյուջետային ծախսերը բացել բյուջետային ծախսերի տնտեսագիտական դասակարգման առանձին կատեգորիաների, հոդվածների  մակարդակով </t>
  </si>
  <si>
    <t xml:space="preserve">Չորրորդ եռամսյակ </t>
  </si>
  <si>
    <t xml:space="preserve">Տնտեսագիտական դասակարգում </t>
  </si>
  <si>
    <t>Ծրագրով նախատեսված ամբողջ գումարը, ԱՄՆ դոլար/Եվրո</t>
  </si>
  <si>
    <t>հազար դրամ</t>
  </si>
  <si>
    <t>Ամբողջ գումարը</t>
  </si>
  <si>
    <t>Կատարողական</t>
  </si>
  <si>
    <t>բյուջետային վարկի տրամադրման ժամկետ՝ սկիզբ-ավարտ</t>
  </si>
  <si>
    <t>Ձևաչափ 3. Ներքին աղբյուրների հաշվին տրամադրվող բյուջետային վարկերի հաշվին իրականացվելիք ծրագրերը</t>
  </si>
  <si>
    <t>այդ թվում՝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</si>
  <si>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</si>
  <si>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այդ թվում` ըստ կատարողների</t>
  </si>
  <si>
    <t>Հավելված N 7. Արտաքին և ներքին աղբյուրներից ստացվող նպատակային վարկերի (ենթավարկերի) և նպատակային դրամաշնորհների գծով իրականացվող ծրագրերը</t>
  </si>
  <si>
    <t xml:space="preserve">Ձևաչափ 1. Արտաքին աղբյուրներից ստացվող նպատակային վարկային և դրամաշնորհային ծախսային ծրագրեր </t>
  </si>
  <si>
    <r>
      <t xml:space="preserve">Ձևաչափ 1. Արտաքին աղբյուրներից ստացվող նպատակային վարկային և դրամաշնորհային ծախսային ծրագրեր </t>
    </r>
    <r>
      <rPr>
        <b/>
        <vertAlign val="superscript"/>
        <sz val="10"/>
        <rFont val="GHEA Grapalat"/>
        <family val="3"/>
      </rPr>
      <t>31</t>
    </r>
  </si>
  <si>
    <r>
      <t xml:space="preserve">Տնտեսագիտական դասակարգման </t>
    </r>
    <r>
      <rPr>
        <vertAlign val="superscript"/>
        <sz val="8"/>
        <rFont val="GHEA Grapalat"/>
        <family val="3"/>
      </rPr>
      <t>32</t>
    </r>
  </si>
  <si>
    <t xml:space="preserve">Ձևաչափ 2. Արտաքին աղբյուրներից ստացվող միջոցների հաշվին իրականացվող ենթավարկային ծրագրերը </t>
  </si>
  <si>
    <r>
      <t xml:space="preserve">Ձևաչափ 2. Արտաքին աղբյուրներից ստացվող միջոցների հաշվին իրականացվող ենթավարկային ծրագրերը </t>
    </r>
    <r>
      <rPr>
        <b/>
        <vertAlign val="superscript"/>
        <sz val="10"/>
        <rFont val="GHEA Grapalat"/>
        <family val="3"/>
      </rPr>
      <t>33</t>
    </r>
  </si>
  <si>
    <t xml:space="preserve">Հավելված N 3. Բյուջետային ծրագրերի և ակնկալվող արդյունքների ներկայացման ձևաչափ* </t>
  </si>
  <si>
    <t>* Հավելվածը անհրաժեշտ է լրացնել Phonetic (Times armenia) տառատեսակով</t>
  </si>
  <si>
    <t>2028թ.</t>
  </si>
  <si>
    <t>Փոփոխությունը 2025-27թթ. ՄԺԾԾ փաստաթղթի համեմատ (լրացնել այո կամ ոչ)</t>
  </si>
  <si>
    <t xml:space="preserve">2027թ. բյուջե 
</t>
  </si>
  <si>
    <t xml:space="preserve">2028թ. բյուջե  
</t>
  </si>
  <si>
    <t>Բազային տարի ըստ 2024 թվականի տարեկան  հաշվետվության</t>
  </si>
  <si>
    <t>2025 թվականի սպասողական</t>
  </si>
  <si>
    <t>Կատարողականն առ. 01.01.2024թ. դրությամբ</t>
  </si>
  <si>
    <t>2024թ. բյուջե (փաստ)</t>
  </si>
  <si>
    <t xml:space="preserve">2025թ. բյուջե (սպասողական) </t>
  </si>
  <si>
    <t>2028թ</t>
  </si>
  <si>
    <t>Ծրագրի գծով 2026-2028թթ ՄԺԾԾ-ով 2026թ. համար նախատեսված չափաքանակները (գոյություն ունեցող պարտավորություններ)</t>
  </si>
  <si>
    <t>2026թ. բյուջետային հայտ</t>
  </si>
  <si>
    <t>Հայտի և 2026-2028թթ ՄԺԾԾ-ով 2025թ. համար նախատեսված չափաքանակի տարբերության պարզաբանումը</t>
  </si>
  <si>
    <t>2026թ. Բյուջետային հայտ</t>
  </si>
  <si>
    <t>2. &lt;&lt;ՀՀ 2025թ. պետական բյուջեի մասին&gt;&gt; ՀՀ օրենքով պետական մարմնի գծով սահմանված ընդհանուր հատկացումները</t>
  </si>
  <si>
    <t>3. Ընդամենը հայտով ներկայացված ընդհանուր ծախսերը` 2026-2028 թթ. ՄԺԾԾ համար (տող 3.1 + տող 3.2 + տող 3.3.)</t>
  </si>
  <si>
    <t>3.1 Գոյություն ունեցող ծախսային պարտավորությունների գնահատում 2026-2028թթ. ՄԺԾԾ համար (առանց ծախսային խնայողությունների վերաբերյալ առաջարկների ներառման)</t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</si>
  <si>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19</t>
    </r>
  </si>
  <si>
    <t>Հավելված N 5. Բյուջետային ծրագրերի/միջոցառումների գծով ծախսերը՝ վարչատարածքային բաժանմամբ (ըստ մարզերի)*</t>
  </si>
  <si>
    <t>1. Պետական մարմնի գծով 2026-2028 թվականների համար սահմանված ֆինանսավորման նախնական ընդհանուր կողմնորոշիչ չափաքանակները*</t>
  </si>
  <si>
    <t xml:space="preserve">*1-ին և 5-րդ տողերը լրացվում են, եթե հայտատու մարմնին տրամադրվել է  նախնական ընդհանուր կողմնորոշիչ չափաքանակ: </t>
  </si>
  <si>
    <t>Հայտով ներկայացված՝ 2026-2028թթ ընդհանուր ծախսերի համեմատությունը ՀՀ 2025թ. պետական բյուջեի և 2026-2028թթ. համար սահմանված նախնական կողմնորոշիչ չափաքանակների հետ</t>
  </si>
  <si>
    <t>Սույն հավելվածը լրացվում է նոր նախաձեռնությունների ներկայացման փուլում:</t>
  </si>
  <si>
    <t>Սույն հավելվածը լրացվում է 2026թ. բյուջետային հայտի  ներկայացման փուլում:</t>
  </si>
  <si>
    <t xml:space="preserve">27․ Բացել բյուջետային ծախսերը ըստ բյուջետային ծախսերի գործառական դասակարգման առանձին կատեգորիաների մակարդակով </t>
  </si>
  <si>
    <t>38. Ներկայացվում է համապատասխան խաչվող քաղաքականության իրականացման հետ կապված իրավիճակի նկարագրությունը: Ներկայացվում է տվյալ քաղաքականության շրջանակներում պետական մարմնի պատասխանատվությամբ իրականացվող ծրագրերի և միջոցառումների գծով վերջին միտումները ինչպես ոչ ֆինանսական, այնպես էլ ֆինանսական ցուցանիշների մակարդակով:</t>
  </si>
  <si>
    <t>41․ Ներկայացնել 1-5 թվանշանով, որտեղ 1 թվանշանը ենթադրում է առավել բարձր հավանականություն:</t>
  </si>
  <si>
    <t>2026թ. բյուջե (ներառյալ ընդլայնումները և նոր նախաձեռնությունները)</t>
  </si>
  <si>
    <t>2025թ. 
(հաստատված բյուջե)</t>
  </si>
  <si>
    <t xml:space="preserve">2024թ.  (փաստացի) </t>
  </si>
  <si>
    <t xml:space="preserve">2025թ (հաստատված բյուջե) </t>
  </si>
  <si>
    <t xml:space="preserve">2026թ. </t>
  </si>
  <si>
    <t xml:space="preserve">2027թ. </t>
  </si>
  <si>
    <t xml:space="preserve">2028թ. </t>
  </si>
  <si>
    <t xml:space="preserve">այդ թվում նոր նախաձեռնությունները </t>
  </si>
  <si>
    <t xml:space="preserve"> ԲԳԿ</t>
  </si>
  <si>
    <t>2026թ. բազային բյուջե</t>
  </si>
  <si>
    <t>2027թ. բազային բյուջե</t>
  </si>
  <si>
    <t>2028թ. բազային բյուջե</t>
  </si>
  <si>
    <t>Հիմնավորումներ/ Պատճառներ (այդ թվում՝ 2025 թվականի հաստատված բյուջեի նկատմամբ 2026թ. բազային բյուջեի տարբերության պատճառները ըստ հիմնական գործոնների*</t>
  </si>
  <si>
    <t>ԲԳԿ/Ծրագիր/Միջոցառում</t>
  </si>
  <si>
    <t>Աղբյուրը*</t>
  </si>
  <si>
    <t>Միջոցառման նախատեսվող ավարտի տարեթիվ</t>
  </si>
  <si>
    <t>Արտարժույթ</t>
  </si>
  <si>
    <t>* դրամաշնորհի և վարկի գումարների մեջ հաշվարկված են նաև համաֆինանսավորման դրամական  միջոցները:</t>
  </si>
  <si>
    <t xml:space="preserve">Ծրագրի դասիչը </t>
  </si>
  <si>
    <t>Միջոցառման դասիչը</t>
  </si>
  <si>
    <t>Միջոցառման նկարագրություն</t>
  </si>
  <si>
    <t>Ընդհանուր արժեքը (հազ. եվրո, դոլար,դրամ)</t>
  </si>
  <si>
    <t xml:space="preserve">Նախատեսվող մնացորդը  2026 թվականի տարվա վերջի դրությամբ </t>
  </si>
  <si>
    <t>Հազար դրամ</t>
  </si>
  <si>
    <t>2025թ. Հաստատված/ճշտված բյուջե,</t>
  </si>
  <si>
    <t xml:space="preserve"> 2026թ. </t>
  </si>
  <si>
    <t xml:space="preserve"> 2027թ. </t>
  </si>
  <si>
    <t xml:space="preserve"> 2028թ. </t>
  </si>
  <si>
    <t xml:space="preserve">Հավելված N 11. Ավարտի ժամկետ ունեցող միջոցառումները </t>
  </si>
  <si>
    <t xml:space="preserve"> ԲՍԿ </t>
  </si>
  <si>
    <t xml:space="preserve"> Ծրագիր </t>
  </si>
  <si>
    <t>Արդյունքային չափորոշիչը</t>
  </si>
  <si>
    <t xml:space="preserve">Դասիչը </t>
  </si>
  <si>
    <t xml:space="preserve">Անվանումը </t>
  </si>
  <si>
    <t xml:space="preserve"> Դասիչը </t>
  </si>
  <si>
    <t xml:space="preserve">Նկարագրությունը </t>
  </si>
  <si>
    <t>2024թ. (փաստացի )</t>
  </si>
  <si>
    <t xml:space="preserve"> ԸՆԴԱՄԵՆԸ 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</si>
  <si>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</si>
  <si>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</si>
  <si>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t>Իրականացնողը/ ակտիվն օգտագործողը/ շահառուի ընտրության չափորոշիչը25</t>
  </si>
  <si>
    <t xml:space="preserve">Հավելված 3. ՄԱՍ 1.  </t>
  </si>
  <si>
    <t>5․ Համառոտ ներկայացնել պետական մարմնի պատասխանատվության ներքո իրականացվող բյուջետային ծրագրերի շրջանակներում իրականացվող ֆինանսական ակտիվների կառավարման այն հիմնական միջոցառումները (բաժնետոմսերի ձեռք բերում, վարկերի տրամադրում և այլն), որոնք ուղղված են գերակա վերջնական արդյունքների ապահովմանը</t>
  </si>
  <si>
    <t>Ծախսային խնայողության գծով առաջարկը (-)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</si>
  <si>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</si>
  <si>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Ծրագիր6</t>
  </si>
  <si>
    <t xml:space="preserve"> Ծրագրի նպատակը/Միջոցառման նկարագրությունը</t>
  </si>
  <si>
    <r>
      <t xml:space="preserve"> Միջոցառում</t>
    </r>
    <r>
      <rPr>
        <b/>
        <vertAlign val="superscript"/>
        <sz val="10"/>
        <rFont val="GHEA Grapalat"/>
        <family val="3"/>
      </rPr>
      <t>8</t>
    </r>
  </si>
  <si>
    <t>8.Լրացվում է համապատասխան միջոցառման դասիչը՝ Ծրագրային դասակարգչով սահմանված դասիչներին համապատասխան</t>
  </si>
  <si>
    <r>
      <t>Տեսակ</t>
    </r>
    <r>
      <rPr>
        <vertAlign val="superscript"/>
        <sz val="11"/>
        <rFont val="GHEA Grapalat"/>
        <family val="3"/>
      </rPr>
      <t>42</t>
    </r>
  </si>
  <si>
    <r>
      <t>Իրավական հիմք</t>
    </r>
    <r>
      <rPr>
        <vertAlign val="superscript"/>
        <sz val="11"/>
        <rFont val="GHEA Grapalat"/>
        <family val="3"/>
      </rPr>
      <t>43</t>
    </r>
  </si>
  <si>
    <t>42.Լրացվում է միջոցառման տեսակը՝ ընթացիկ կամ կապիտալ:</t>
  </si>
  <si>
    <t>43.Լրացվում է միջոցառման հիմքը՝ միջազգային համաձայնագիր, միջազգային պայմանագիր, կառավարության որոշում:</t>
  </si>
  <si>
    <r>
      <t>Միջոցառման սկզբի տարեթիվ</t>
    </r>
    <r>
      <rPr>
        <vertAlign val="superscript"/>
        <sz val="11"/>
        <color theme="1"/>
        <rFont val="GHEA Grapalat"/>
        <family val="3"/>
      </rPr>
      <t>44</t>
    </r>
  </si>
  <si>
    <t>44.Լրացվում է միջոցառման սկիզբը՝ անկախ ՄԺԾԾ ժամանակամիջոցից</t>
  </si>
  <si>
    <t xml:space="preserve">6․ Լրացվում է համապատասխան ծրագրի դասիչը՝ Ծրագրային դասակարգչով սահմանված դասիչներին համապատասխան </t>
  </si>
  <si>
    <r>
      <t xml:space="preserve"> Վերջնական արդյունքի նկարագրությունը/Միջոցառման տեսակը</t>
    </r>
    <r>
      <rPr>
        <b/>
        <vertAlign val="superscript"/>
        <sz val="10"/>
        <rFont val="GHEA Grapalat"/>
        <family val="3"/>
      </rPr>
      <t>10</t>
    </r>
  </si>
  <si>
    <r>
      <t xml:space="preserve"> ԲԳԿ/Ծրագրի /միջոցառման անվանումը</t>
    </r>
    <r>
      <rPr>
        <b/>
        <vertAlign val="superscript"/>
        <sz val="10"/>
        <rFont val="GHEA Grapalat"/>
        <family val="3"/>
      </rPr>
      <t>9</t>
    </r>
  </si>
  <si>
    <t>10. 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</si>
  <si>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t>9. Բյուջետային ծրագրի տողում լրացվում է ծրագրի անվանումը, իսկ միջոցառման տողում՝ միջոցառման անվանումը</t>
  </si>
  <si>
    <t>23․ Միջոցառման յուրանաքանչյուր տվյալ լրացվում է այդ տվյալի վերնագրի տակ գտնվող սյան մեջ:</t>
  </si>
  <si>
    <r>
      <t>ՄԱՍ 4. ՊԵՏԱԿԱՆ ՄԱՐՄՆԻ ԳԾՈՎ ԱՐԴՅՈՒՆՔԱՅԻՆ (ԿԱՏԱՐՈՂԱԿԱՆ) ՑՈՒՑԱՆԻՇՆԵՐԸ</t>
    </r>
    <r>
      <rPr>
        <vertAlign val="superscript"/>
        <sz val="9"/>
        <color theme="1"/>
        <rFont val="GHEA Grapalat"/>
        <family val="3"/>
      </rPr>
      <t xml:space="preserve"> 21</t>
    </r>
  </si>
  <si>
    <r>
      <t>Ծրագրի միջոցառումները</t>
    </r>
    <r>
      <rPr>
        <b/>
        <vertAlign val="superscript"/>
        <sz val="9"/>
        <color theme="1"/>
        <rFont val="GHEA Grapalat"/>
        <family val="3"/>
      </rPr>
      <t>22</t>
    </r>
  </si>
  <si>
    <r>
      <t xml:space="preserve"> Միջոցառում</t>
    </r>
    <r>
      <rPr>
        <vertAlign val="superscript"/>
        <sz val="9"/>
        <rFont val="GHEA Grapalat"/>
        <family val="3"/>
      </rPr>
      <t>23</t>
    </r>
    <r>
      <rPr>
        <sz val="9"/>
        <rFont val="GHEA Grapalat"/>
        <family val="3"/>
      </rPr>
      <t xml:space="preserve"> </t>
    </r>
  </si>
  <si>
    <r>
      <t xml:space="preserve"> Տեսակը</t>
    </r>
    <r>
      <rPr>
        <vertAlign val="superscript"/>
        <sz val="9"/>
        <rFont val="GHEA Grapalat"/>
        <family val="3"/>
      </rPr>
      <t>24</t>
    </r>
  </si>
  <si>
    <t>Հազար  դրամ</t>
  </si>
  <si>
    <t xml:space="preserve">2026թ.  </t>
  </si>
  <si>
    <t>2025թ. ((հաստատված բյուջե)</t>
  </si>
  <si>
    <t xml:space="preserve">
2024թ․ 
(փաստացի)
</t>
  </si>
  <si>
    <t xml:space="preserve"> 2024թ․ 
(փաստացի)</t>
  </si>
  <si>
    <t>2024թ. (փաստացի)</t>
  </si>
  <si>
    <r>
      <t>Արդյունքային չափորոշիչը</t>
    </r>
    <r>
      <rPr>
        <vertAlign val="superscript"/>
        <sz val="9"/>
        <rFont val="GHEA Grapalat"/>
        <family val="3"/>
      </rPr>
      <t>26</t>
    </r>
  </si>
  <si>
    <t>2025թ.
(հաստատված բյուջե)</t>
  </si>
  <si>
    <t>Սույն հավելվածի Մաս 2-ի 1-11 սյունակները ներկայացվում են  բազային բյուջեի ներկայացման փուլում, 12-14 սյունակները՝ նոր նախաձեռնությունների ներկայացման փուլում, իսկ 15-17-րդ սյունակները՝ 2026թ. բյուջետային հայտի ներկայացման փուլում</t>
  </si>
  <si>
    <t>Սույն հավելվածը լրացվում է ՄԺԾԾ նոր նախաձեռնությունների ներկայացման և 2026թ. բյուջետային հայտի ներկայացման փուլում:</t>
  </si>
  <si>
    <t>Սույն հավելվածը լրացվում է նոր նախաձեռնությունների ներկայացման փուլում և 2026թ. բյուջետային հայտի ներկայացման փուլում:</t>
  </si>
  <si>
    <t>Սույն հավելվածը լրացվում է 2026թ. բյուջետային հայտի ներկայացման փուլում:</t>
  </si>
  <si>
    <t>*Սույն հավելվածը ներկայացվում է ՀՀ վարչապետի որոշմամբ հաստատված ժամանակացույցի 3-րդ կետի 3-րդ ենթակետի ա) պարբերությամբ սահմանված ժամկետում</t>
  </si>
  <si>
    <t>Սույն հավելվածը ներկայացվում է բազային բյուջեի և 2026թ. Բյուջետային հայտի ներկայացման փուլերում</t>
  </si>
  <si>
    <t>Պետական մարմնի անվանումը՝ ՀՀ պետական վերահսկողական ծառայություն</t>
  </si>
  <si>
    <t>ՀՀ պետական վերահսկողական ծառայություն</t>
  </si>
  <si>
    <t>ՀՀ պետական վերահսկողական ծառայության գործունեության նպատակը Հայաստանի Հանրապետության վարչապետին Հայաստանի Հանրապետության Սահմանադրությամբ և օրենքներով վերապահված վերահսկողական լիազորությունների իրականացումն ապահովելն է: 
Վերջնական արդյունքը, որին ձգտում է ՀՀ պետական վերահսկողական ծառայությունը՝ ՀՀ պետական միջոցների կառավարման, ձևավորման և օգտագործման արդյունավետության և օրինականության գնահատումն է:</t>
  </si>
  <si>
    <t>Փոփոխություններ չեն նախատեսվում</t>
  </si>
  <si>
    <t>Նախատեսվում է ձեռք բերել գույք, համակարգչային և այլ սարքավորումներ</t>
  </si>
  <si>
    <t>Չեն նախատեսվում</t>
  </si>
  <si>
    <t>Պետական վերահսկողական ծառայություններ</t>
  </si>
  <si>
    <t>ՀՀ վարչապետին ՀՀ Սահմանադրությամբ և օրենքներով վերապահված վերահսկողական լիազորությունների իրականացման ապահովում</t>
  </si>
  <si>
    <t>ՀՀ պետական վերահսկողական ծառայության տեխնիկական հագեցվածության բարելավում</t>
  </si>
  <si>
    <t>Վերահսկվող օբյեկտի գործունեության, ինչպես նաև պետական միջոցների կառավարման և ձևավորման արդյունավետության ու օրինականության նկատմամբ պետական վերահսկողություն ապահովում</t>
  </si>
  <si>
    <t>Պետական միջոցների հաշվին ֆինանսավորվող մարմինների և/կամ կազմակերպությունների նկատմամբ համապատասխանության,  օրինականության, արդյունավետության, արժանահավատության ուսումնասիրություններ` վերահսկողության նպատակով</t>
  </si>
  <si>
    <t>ՀՀ պետական վերահսկողական ծառայության կարիքների համար գույքի, համակարգչային և այլ սարքավորումների ձեռքբերում</t>
  </si>
  <si>
    <t>ՀՀ պետական միջոցների կառավարման, ձևավորման և օգտագործման արդյունավետության և օրինականության գնահատում</t>
  </si>
  <si>
    <t xml:space="preserve">Պետական մարմինների կողմից օգտագործվող ոչ ֆինանսական ակտիվների հետ գործառնություններ </t>
  </si>
  <si>
    <t>Ծառայությունների մատուցում</t>
  </si>
  <si>
    <t>ՀՀ վարչապետին ՀՀ Սահմանադրությամբ և օրենքներով վերապահված վերահսկողական լիազորությունների իրականացման ապահովում, տոկոս</t>
  </si>
  <si>
    <t xml:space="preserve">6.4 Ինստիտուտների և գործառույթների արդիականացում (էջ 89-90)                                                                                   Խորքային ֆունկցիոնալ և ինստիտուցիոնալ վերլուծությունների իրականացում` պետական հատվածում բոլոր անարդյունավետությունները վեր հանելու և համարժեք վերանայման աշխատանքներ իրականացնելու համար:                                                              6.10 Պետական ծախսեր (էջ 100)                                         Պետական կառավարման համակարգի արդյունավետության բարձրացում` կապված հանրային միջոցների արդյունավետ ծախսման հետ                   «                      6.7 Պետական գույքի արդյունավետ կառավարում բաժնի՝ պետական գույքի կառավարման արդյունավետությունը բարձրացնելու
նպատակով առանձնացվելու է բարելավման կարիք ունեցող, որպես պետական սեփականություն պահպանվող գույքը՝ տվյալ գույքի հիմնանորոգման և վերակառուցման ապահովման միջոցով                                                    </t>
  </si>
  <si>
    <t>Ոչ</t>
  </si>
  <si>
    <t>2025թ.</t>
  </si>
  <si>
    <t>ä»ï³Ï³Ý í»ñ³ÑëÏáÕ³Ï³Ý Í³é³ÛáõÃÛáõÝÝ»ñ</t>
  </si>
  <si>
    <t>Ì³é³ÛáõÃÛáõÝÝ»ñÇ Ù³ïáõóáõÙ</t>
  </si>
  <si>
    <t>Î³ï³ñí³Í áõëáõÙÝ³ëÇñáõÃÛáõÝÝ»ñÇ ù³Ý³ÏÁ, Ñ³ï</t>
  </si>
  <si>
    <t>Î³ï³ñí³Í Ùßï³¹Çï³ñÏáõÙÝ»ñÇ ù³Ý³ÏÁ, Ñ³ï</t>
  </si>
  <si>
    <t>Î³ï³ñí³Í áõëáõÙÝ³ëÇñáõÃÛáõÝÝ»ñÇ ¨ Ùßï³¹Çï³ñÏáõÙÝ»ñÇ ³ñ¹ÛáõÝùáõÙ Ï³½Ùí³Í ï»Õ»Ï³ÝùÝ»ñÇ ù³Ý³ÏÁ, Ñ³ï</t>
  </si>
  <si>
    <t xml:space="preserve"> ä»ï³Ï³Ý Ù³ñÙÇÝÝ»ñÇó ëï³óíáÕ, ÇÝãå»ë Ý³¨ ³éÏ³ ï»Õ»Ï³ïí³Ï³Ý ¿É»ÏïñáÝ³ÛÇÝ µ³½³Ý»ñÇÝ ³éó³Ýó Ñ³ë³Ý»ÉÇáõÃÛ³Ý ÙÇçáóáí Ï³ï³ñí³Í í»ñÉáõÍ³Ï³Ý ï»Õ»Ï³ÝùÝ»ñÇ ù³Ý³ÏÁ, Ñ³ï</t>
  </si>
  <si>
    <t>àõëáõÙÝ³ëÇñáõÃÛáõÝÝ»ñÇ ¨ Ùßï³¹Çï³ñÏáõÙÝ»ñÇ ³ñ¹ÛáõÝùÝ»ñáí å³ÛÙ³Ý³íáñí³Í ïíÛ³É áÉáñïÇ ³ñ¹ÛáõÝ³í»ïáõÃÛ³Ý µ³ñÓñ³óÙ³Ý í»ñ³µ»ñÛ³É Ñ³Ù³å³ï³ëË³Ý ³é³ç³ñÏáõÃÛáõÝÝ»ñÇ ù³Ý³ÏÁ, Ñ³ï</t>
  </si>
  <si>
    <t>¶ÝáõÙÝ»ñÇ ÁÝÃ³ó³Ï³ñ·»ñÇ ûñ»Ýë¹ñáõÃÛ³Ý å³Ñ³ÝçÝ»ñÇ Ñ³Ù³å³ï³ëË³ÝáõÃÛ³Ý í»ñ³µ»ñÛ³É í»ñÉáõÍáõÃÛáõÝÝ»ñÇ ù³Ý³ÏÁ, Ñ³ï</t>
  </si>
  <si>
    <t>ä»ï³Ï³Ý Ù³ñÙÇÝÝ»ñÇó ëï³óíáÕ, ÇÝãå»ë Ý³¨ ³éÏ³ ï»Õ»Ï³ïí³Ï³Ý ¿É»ÏïñáÝ³ÛÇÝ µ³½³Ý»ñÇÝ ³éó³Ýó Ñ³ë³Ý»ÉÇáõÃÛ³Ý ÙÇçáóáí í»ñÉáõÍ³Ï³Ý ï»Õ»Ï³ÝùÝ»ñÇ ÑÇÙ³Ý íñ³ Ï³ï³ñíáÕ áõëáõÙÝ³ëÇñáõÃÛáõÝÝ»ñÇ ¨ Ùßï³¹Çï³ñÏáõÙÝ»ñÇ ÃÇíÁ ëï³óí³Í ï»Õ»Ï³ïíáõÃÛ³Ý Ù»ç, ïáÏáë</t>
  </si>
  <si>
    <t>¶ÝáõÙÝ»ñÇ ÁÝÃ³ó³Ï³ñ·»ñÇ í»ñÉáõÍáõÃÛ³Ùµ ³ñÓ³Ý³·ñí³Í ·ÝáõÙÝ»ñÇ ûñ»Ýë¹ñáõÃÛ³Ý ³ÝÑ³Ù³å³ï³ëË³ÝáõÃÛáõÝÝ»ñÇ ßïÏÙ³ÝÝ áõÕÕí³Í ³é³ç³ñÏáõÃÛáõÝÝ»ñÇ ïáÏáë</t>
  </si>
  <si>
    <t>¶ÝáõÙÝ»ñÇ ûñ»Ýë¹ñáõÃÛ³Ý ³ÝÑ³Ù³å³ï³ëË³ÝáõÃÛáõÝÝ»ñÇ ßïÏÙ³ÝÝ áõÕÕí³Í ³é³ç³ñÏáõÃÛáõÝÝ»ñÇ ÁÝ¹áõÝÙ³Ý ¨ Ï³ï³ñÙ³Ý ïáÏáë</t>
  </si>
  <si>
    <t>´¶Î-Ç ·Íáí ÐØ² (Ññ³ï³å Ù»Ï ³ÝÓ) ÁÝÃ³ó³Ï³ñ·áí Çñ³Ï³Ý³óíáÕ ·ÝáõÙÝ»ñÇ ·áõÙ³ñÁ Ùñó³Ïó³ÛÇÝ ÁÝÃ³ó³Ï³ñ·áí Çñ³Ï³Ý³óíáÕ ·ÝáõÙÝ»ñÇ ·áõÙ³ñÇ ÝÏ³ïÙ³Ùµ, ïáÏáë</t>
  </si>
  <si>
    <t xml:space="preserve">´¶Î-Ç ·Íáí Ñ³ëï³ïí³Í µÛáõç»Ç ÝÏ³ïÙ³Ùµ Ï³ï³ñÙ³Ý ïáÏáë </t>
  </si>
  <si>
    <t>ÐÐ å»ï³Ï³Ý í»ñ³ÑëÏáÕ³Ï³Ý Í³é³ÛáõÃÛáõÝ</t>
  </si>
  <si>
    <t xml:space="preserve"> այդ թվում` բյուջետային ծախսերի տնտեսագիտական դասակարգման հոդվածներ</t>
  </si>
  <si>
    <t>ä»ï³Ï³Ý ÙÇçáóÝ»ñÇ Ñ³ßíÇÝ ýÇÝ³Ýë³íáñíáÕ Ù³ñÙÇÝÝ»ñÇ ¨/Ï³Ù Ï³½Ù³Ï»ñåáõÃÛáõÝÝ»ñÇ ÝÏ³ïÙ³Ùµ Ñ³Ù³å³ï³ëË³ÝáõÃÛ³Ý,  ûñÇÝ³Ï³ÝáõÃÛ³Ý, ³ñ¹ÛáõÝ³í»ïáõÃÛ³Ý, ³ñÅ³Ý³Ñ³í³ïáõÃÛ³Ý áõëáõÙÝ³ëÇñáõÃÛáõÝÝ»ñ` í»ñ³ÑëÏáÕáõÃÛ³Ý Ýå³ï³Ïáí</t>
  </si>
  <si>
    <t>Պետական վերահսկողական ծառայություններ/ՀՀ վարչապետին ՀՀ Սահմանադրությամբ և օրենքներով վերապահված վերահսկողական լիազորությունների իրականացման ապահովում</t>
  </si>
  <si>
    <t>Պետական վերահսկողական ծառայություններ/ՀՀՀ պետական վերահսկողական ծառայության տեխնիկական հագեցվածության բարելավում</t>
  </si>
  <si>
    <t>11001 ÐÐ í³ñã³å»ïÇÝ ÐÐ ê³ÑÙ³Ý³¹ñáõÃÛ³Ùµ ¨ ûñ»ÝùÝ»ñáí í»ñ³å³Ñí³Í í»ñ³ÑëÏáÕ³Ï³Ý ÉÇ³½áñáõÃÛáõÝÝ»ñÇ Çñ³Ï³Ý³óÙ³Ý ³å³ÑáíáõÙ</t>
  </si>
  <si>
    <t>ÐÐ å»ï³Ï³Ý í»ñ³ÑëÏáÕ³Ï³Ý Í³é³ÛáõÃÛ³Ý Ï³ñÇùÝ»ñÇ Ñ³Ù³ñ ·áõÛùÇ, Ñ³Ù³Ï³ñ·ã³ÛÇÝ ¨ ³ÛÉ ë³ñù³íáñáõÙÝ»ñÇ Ó»éùµ»ñáõÙ</t>
  </si>
  <si>
    <t>31001 ÐÐ å»ï³Ï³Ý í»ñ³ÑëÏáÕ³Ï³Ý Í³é³ÛáõÃÛ³Ý ï»ËÝÇÏ³Ï³Ý Ñ³·»óí³ÍáõÃÛ³Ý µ³ñ»É³íáõÙ</t>
  </si>
  <si>
    <t>Ð³Ù³Ï³ñ·ÇãÝ»ñÇ ù³Ý³Ï, Ñ³ï</t>
  </si>
  <si>
    <t>Ð³Ù³Ï³ñ·ã³ÛÇÝ ³ÛÉ ë³ñù³íáñáõÙÝ»ñÇ ù³Ý³Ï, Ñ³ï</t>
  </si>
  <si>
    <t>¶ñ³ë»ÝÛ³Ï³ÛÇÝ ·áõÛùÇ ÙÇ³íáñÝ»ñÇ ù³Ý³Ï, Ñ³ï</t>
  </si>
  <si>
    <t>²ÛÉ ë³ñù³íáñáõÙÝ»ñÇ ù³Ý³Ï, Ñ³ï</t>
  </si>
  <si>
    <t>ê³ñù³íáñáõÙÝ»ñÇ Í³é³ÛáõÃÛ³Ý Ï³ÝË³ï»ëíáÕ ÙÇçÇÝ Å³ÙÏ»ï, ï³ñÇ</t>
  </si>
  <si>
    <t>Ð³Ù³Ï³ñ·ÇãÝ»ñáí ³å³ÑáííáÕ ³ßË³ï³ÏÇóÝ»ñÇ ÃÇí, ïáÏáë</t>
  </si>
  <si>
    <t>êï³óí³Í Ñ³Ýñ³·ñ»ñÇ, ¹ÇÙáõÙÝ»ñÇ ¨ µáÕáùÝ»ñÇ ÑÇÙ³Ý íñ³ Çñ³Ï³Ý³óí³Í í»ñÉáõÍáõÃÛáõÝÝ»ñÇ ù³Ý³ÏÁ, Ñ³ï</t>
  </si>
  <si>
    <t>êï³óí³Í Ñ³Ýñ³·ñ»ñÇ, ¹ÇÙáõÙÝ»ñÇ ¨ µáÕáùÝ»ñÇ ù³Ý³ÏÁ, Ñ³ï</t>
  </si>
  <si>
    <t>²ÛÉ å»ï³Ï³Ý Ù³ñÙÇÝÝ»ñÇÝ Ñ³ëó»³·ñ³Í ¨ ¹ñ³Ýó ÁÝÃ³óùÇ í»ñ³µ»ñÛ³É Ñ³Ù³å³ï³ëË³Ý í»ñ³ÑëÏáÕáõÃÛáõÝ Çñ³Ï³Ý³óñ³Í ¹ÇÙáõÙÝ»ñÇ ¨ µáÕáùÝ»ñÇ ÏßÇéÁ ëï³óí³Í ¹ÇÙáõÙÝ»ñÇ ¨ µáÕáùÝ»ñÇ Ù»ç, ïáÏáë</t>
  </si>
  <si>
    <t>Երևան</t>
  </si>
  <si>
    <t>Ապրանքների գների աճ</t>
  </si>
  <si>
    <t>Ծառայությունների սակագների աճ</t>
  </si>
  <si>
    <t>Ցածր ազդեցություն</t>
  </si>
  <si>
    <t>Ձեռքբերվող ապրանքների քանակի պակասեցում կամ հոդվածային վերաբաշխում</t>
  </si>
  <si>
    <t>Ձեռքբերվող ծառայությունների քանակի պակասեցում կամ հոդվածային վերաբաշխում</t>
  </si>
  <si>
    <t>5-8</t>
  </si>
  <si>
    <t>19</t>
  </si>
  <si>
    <t>54</t>
  </si>
  <si>
    <t>36</t>
  </si>
  <si>
    <t>14.1</t>
  </si>
  <si>
    <t>4111 Աշխատողների աշխատավարձեր և հավելավճարներ</t>
  </si>
  <si>
    <t>4112 Պարգևատրումներ, դրամական խրախուսումներ և հատուկ վճարներ</t>
  </si>
  <si>
    <t xml:space="preserve">4113 Քաղաքացիական, դատական և պետական ծառայողների պարգևատրում </t>
  </si>
  <si>
    <t>4212 Էներգետիկ ծառայություններ</t>
  </si>
  <si>
    <t>4213 Կոմունալ ծառայություններ</t>
  </si>
  <si>
    <t>4214 Կապի ծառայություններ</t>
  </si>
  <si>
    <t>4215 Ապահովագրական ծախսեր</t>
  </si>
  <si>
    <t>4221 Ներքին  գործուղումներ</t>
  </si>
  <si>
    <t>4222 Արտասահմանյան գործուղումների գծով ծախսեր</t>
  </si>
  <si>
    <t>4232 Համակարգչային ծառայություններ</t>
  </si>
  <si>
    <t>4233 Աշխատակազմի մասնագիտական զարգացման ծառայություններ</t>
  </si>
  <si>
    <t>4234 Տեղեկատվական ծառայություններ</t>
  </si>
  <si>
    <t>4235 Կառավարչական ծառայություններ</t>
  </si>
  <si>
    <t>4236 Կենցաղային և հանրային սննդի ծառայություններ</t>
  </si>
  <si>
    <t>4237 Ներկայացուցչական  ծախսեր</t>
  </si>
  <si>
    <t>4239 Ընդհանուր բնույթի այլ ծառայություններ</t>
  </si>
  <si>
    <t>4241 Մասնագիտական ծառայություններ</t>
  </si>
  <si>
    <t>4251 Շենքերի և կառույցների ընթացիկ նորոգում և պահպանում</t>
  </si>
  <si>
    <t>4252 Մեքենաների և սարքավորումների ընթացիկ նորոգում և պահպանում</t>
  </si>
  <si>
    <t>4261 Գրասենյակային նյութեր և հագուստ</t>
  </si>
  <si>
    <t xml:space="preserve">4262 Գյուղատնտեսական ապրանքներ </t>
  </si>
  <si>
    <t>4264 Տրանսպորտային նյութեր</t>
  </si>
  <si>
    <t xml:space="preserve">4267 Կենցաղային և հանրային սննդի նյութեր </t>
  </si>
  <si>
    <t>4269 Հատուկ նպատակային այլ նյութեր</t>
  </si>
  <si>
    <t>4823 Պարտադիր վճարներ</t>
  </si>
  <si>
    <t>01</t>
  </si>
  <si>
    <t>5122 Վարչական սարքավորումներ</t>
  </si>
  <si>
    <t>4266 Առողջապահական և լաբորատոր նյութեր</t>
  </si>
  <si>
    <t>4851 Կառավարման մարմինների գործունեության հետևանքով առաջացած վնասվածքների կամ վնասների վերականգնում</t>
  </si>
  <si>
    <t>ՀՀ պետական վերահսկողական ծառայության գործունեությունը նպաստում է ՄԱԿ-ի  կայուն զարգացման նպատակների և դրանց գծով սահմանված գլոբալ ցուցանիշների ապահովմանը:</t>
  </si>
  <si>
    <t>àõëáõÙÝ³ëÇñáõÃÛáõÝÝ»ñÇ ³ñ¹ÛáõÝùáõÙ Çñ³í³å³Ñ Ù³ñÙÇÝÝ»ñÇÝ áõÕ³ñÏí³Í Ñ³Õáñ¹áõÙÝ»ñÇ ù³Ý³ÏÁ, Ñ³ï</t>
  </si>
  <si>
    <t>Øßï³¹Çï³ñÏáõÙÝ»ñÇ ³ñ¹ÛáõÝùáõÙ Çñ³í³å³Ñ Ù³ñÙÇÝÝ»ñÇÝ áõÕ³ñÏí³Í Ñ³Õáñ¹áõÙÝ»ñÇ ù³Ý³ÏÁ, Ñ³ï</t>
  </si>
  <si>
    <t>¶ÝáõÙÝ»ñÇ ÁÝÃ³ó³Ï³ñ·»ñÇ ûñ»Ýë¹ñáõÃÛ³Ý å³Ñ³ÝçÝ»ñÇ Ñ³Ù³å³ï³ëË³ÝáõÃÛ³Ý ÝÏ³ïÙ³Ùµ Çñ³Ï³Ý³óí³Í í»ñ³ÑëÏáÕáõÃÛ³Ý ³ñ¹ÛáõÝùáõÙ Çñ³í³å³Ñ Ù³ñÙÇÝÝ»ñÇÝ áõÕ³ñÏí³Í ï»Õ»Ï³ïíáõÃÛ³Ý, Í³ÝáõóáõÙÝ»ñÇ ù³Ý³Ï, Ñ³ï</t>
  </si>
  <si>
    <t>Æñ³í³å³Ñ Ù³ñÙÇÝÝ»ñÇÝ Ý»ñÏ³Û³óí³Í Ñ³Õáñ¹áõÙÝ»ñÇ ³ñ¹ÛáõÝùáõÙ  Ý³Ë³Ó»éÝí³Í ùñ»³Ï³Ý í³ñáõÛÃÝ»ñÇ ïáÏáë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</si>
</sst>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#,##0.0;\(##,##0.0\);\-"/>
    <numFmt numFmtId="166" formatCode="#,##0.0_);\(#,##0.0\)"/>
    <numFmt numFmtId="167" formatCode="_(* #,##0.0_);_(* \(#,##0.0\);_(* &quot;-&quot;??_);_(@_)"/>
    <numFmt numFmtId="168" formatCode="0.0"/>
  </numFmts>
  <fonts count="81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i/>
      <vertAlign val="superscript"/>
      <sz val="12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8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1"/>
      <name val="Calibri"/>
      <family val="2"/>
      <scheme val="minor"/>
    </font>
    <font>
      <b/>
      <i/>
      <sz val="12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i/>
      <sz val="11"/>
      <name val="Calibri"/>
      <family val="2"/>
      <scheme val="minor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b/>
      <sz val="10"/>
      <name val="GHEA Grapalat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rgb="FF000000"/>
      <name val="Calibri"/>
      <family val="2"/>
    </font>
    <font>
      <i/>
      <sz val="11"/>
      <color theme="1"/>
      <name val="GHEA Grapalat"/>
      <family val="3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i/>
      <sz val="8"/>
      <color rgb="FFFF0000"/>
      <name val="GHEA Grapalat"/>
      <family val="3"/>
    </font>
    <font>
      <sz val="9"/>
      <color rgb="FFFF0000"/>
      <name val="GHEA Grapalat"/>
      <family val="3"/>
    </font>
    <font>
      <b/>
      <i/>
      <sz val="10"/>
      <color rgb="FFFF0000"/>
      <name val="GHEA Grapalat"/>
      <family val="3"/>
    </font>
    <font>
      <vertAlign val="superscript"/>
      <sz val="11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vertAlign val="superscript"/>
      <sz val="11"/>
      <color theme="1"/>
      <name val="GHEA Grapalat"/>
      <family val="3"/>
    </font>
    <font>
      <b/>
      <sz val="9"/>
      <color theme="1"/>
      <name val="GHEA Grapalat"/>
      <family val="3"/>
    </font>
    <font>
      <b/>
      <sz val="9"/>
      <color rgb="FF002060"/>
      <name val="GHEA Grapalat"/>
      <family val="3"/>
    </font>
    <font>
      <b/>
      <vertAlign val="superscript"/>
      <sz val="9"/>
      <color theme="1"/>
      <name val="GHEA Grapalat"/>
      <family val="3"/>
    </font>
    <font>
      <vertAlign val="superscript"/>
      <sz val="9"/>
      <name val="GHEA Grapalat"/>
      <family val="3"/>
    </font>
    <font>
      <b/>
      <sz val="9"/>
      <name val="GHEA Grapalat"/>
      <family val="3"/>
    </font>
    <font>
      <b/>
      <i/>
      <sz val="9"/>
      <color theme="0" tint="-0.499984740745262"/>
      <name val="GHEA Grapalat"/>
      <family val="3"/>
    </font>
    <font>
      <sz val="9"/>
      <color theme="1"/>
      <name val="Times Armenian"/>
      <family val="1"/>
    </font>
    <font>
      <sz val="11"/>
      <color rgb="FF9C57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4" fillId="0" borderId="0"/>
    <xf numFmtId="0" fontId="25" fillId="17" borderId="33" applyNumberFormat="0" applyFont="0" applyAlignment="0" applyProtection="0"/>
    <xf numFmtId="0" fontId="28" fillId="0" borderId="0">
      <alignment horizontal="left" vertical="top" wrapText="1"/>
    </xf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32" fillId="0" borderId="28" applyNumberFormat="0" applyFill="0" applyAlignment="0" applyProtection="0"/>
    <xf numFmtId="0" fontId="32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29" applyNumberFormat="0" applyAlignment="0" applyProtection="0"/>
    <xf numFmtId="0" fontId="37" fillId="15" borderId="30" applyNumberFormat="0" applyAlignment="0" applyProtection="0"/>
    <xf numFmtId="0" fontId="38" fillId="15" borderId="29" applyNumberFormat="0" applyAlignment="0" applyProtection="0"/>
    <xf numFmtId="0" fontId="39" fillId="0" borderId="31" applyNumberFormat="0" applyFill="0" applyAlignment="0" applyProtection="0"/>
    <xf numFmtId="0" fontId="40" fillId="16" borderId="32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43" fillId="41" borderId="0" applyNumberFormat="0" applyBorder="0" applyAlignment="0" applyProtection="0"/>
    <xf numFmtId="165" fontId="28" fillId="0" borderId="0" applyFill="0" applyBorder="0" applyProtection="0">
      <alignment horizontal="right" vertical="top"/>
    </xf>
    <xf numFmtId="0" fontId="25" fillId="17" borderId="33" applyNumberFormat="0" applyFont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164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55" fillId="0" borderId="0" applyFill="0" applyBorder="0" applyProtection="0">
      <alignment horizontal="right" vertical="top"/>
    </xf>
    <xf numFmtId="164" fontId="59" fillId="0" borderId="0" applyFont="0" applyFill="0" applyBorder="0" applyAlignment="0" applyProtection="0"/>
    <xf numFmtId="0" fontId="28" fillId="0" borderId="0">
      <alignment horizontal="left" vertical="top" wrapText="1"/>
    </xf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32" fillId="0" borderId="28" applyNumberFormat="0" applyFill="0" applyAlignment="0" applyProtection="0"/>
    <xf numFmtId="0" fontId="32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80" fillId="13" borderId="0" applyNumberFormat="0" applyBorder="0" applyAlignment="0" applyProtection="0"/>
    <xf numFmtId="0" fontId="36" fillId="14" borderId="29" applyNumberFormat="0" applyAlignment="0" applyProtection="0"/>
    <xf numFmtId="0" fontId="37" fillId="15" borderId="30" applyNumberFormat="0" applyAlignment="0" applyProtection="0"/>
    <xf numFmtId="0" fontId="38" fillId="15" borderId="29" applyNumberFormat="0" applyAlignment="0" applyProtection="0"/>
    <xf numFmtId="0" fontId="39" fillId="0" borderId="31" applyNumberFormat="0" applyFill="0" applyAlignment="0" applyProtection="0"/>
    <xf numFmtId="0" fontId="40" fillId="16" borderId="32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3" fillId="18" borderId="0" applyNumberFormat="0" applyBorder="0" applyAlignment="0" applyProtection="0"/>
    <xf numFmtId="0" fontId="25" fillId="21" borderId="0" applyNumberFormat="0" applyBorder="0" applyAlignment="0" applyProtection="0"/>
    <xf numFmtId="0" fontId="43" fillId="22" borderId="0" applyNumberFormat="0" applyBorder="0" applyAlignment="0" applyProtection="0"/>
    <xf numFmtId="0" fontId="25" fillId="25" borderId="0" applyNumberFormat="0" applyBorder="0" applyAlignment="0" applyProtection="0"/>
    <xf numFmtId="0" fontId="43" fillId="26" borderId="0" applyNumberFormat="0" applyBorder="0" applyAlignment="0" applyProtection="0"/>
    <xf numFmtId="0" fontId="25" fillId="29" borderId="0" applyNumberFormat="0" applyBorder="0" applyAlignment="0" applyProtection="0"/>
    <xf numFmtId="0" fontId="43" fillId="30" borderId="0" applyNumberFormat="0" applyBorder="0" applyAlignment="0" applyProtection="0"/>
    <xf numFmtId="0" fontId="25" fillId="33" borderId="0" applyNumberFormat="0" applyBorder="0" applyAlignment="0" applyProtection="0"/>
    <xf numFmtId="0" fontId="43" fillId="34" borderId="0" applyNumberFormat="0" applyBorder="0" applyAlignment="0" applyProtection="0"/>
    <xf numFmtId="0" fontId="25" fillId="37" borderId="0" applyNumberFormat="0" applyBorder="0" applyAlignment="0" applyProtection="0"/>
    <xf numFmtId="0" fontId="43" fillId="38" borderId="0" applyNumberFormat="0" applyBorder="0" applyAlignment="0" applyProtection="0"/>
    <xf numFmtId="0" fontId="25" fillId="41" borderId="0" applyNumberFormat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7" fillId="7" borderId="0" xfId="0" applyFont="1" applyFill="1" applyAlignment="1">
      <alignment vertical="center"/>
    </xf>
    <xf numFmtId="0" fontId="18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textRotation="90" wrapText="1"/>
    </xf>
    <xf numFmtId="0" fontId="4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 indent="2"/>
    </xf>
    <xf numFmtId="0" fontId="11" fillId="5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textRotation="90" wrapText="1"/>
    </xf>
    <xf numFmtId="0" fontId="7" fillId="10" borderId="18" xfId="0" applyFont="1" applyFill="1" applyBorder="1" applyAlignment="1">
      <alignment vertical="center" textRotation="90" wrapText="1"/>
    </xf>
    <xf numFmtId="0" fontId="7" fillId="10" borderId="19" xfId="0" applyFont="1" applyFill="1" applyBorder="1" applyAlignment="1">
      <alignment vertical="center" textRotation="90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23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1" fillId="0" borderId="0" xfId="0" applyFont="1" applyFill="1"/>
    <xf numFmtId="0" fontId="23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0" fillId="0" borderId="0" xfId="0" applyAlignment="1"/>
    <xf numFmtId="0" fontId="0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/>
    <xf numFmtId="0" fontId="46" fillId="0" borderId="0" xfId="0" applyFont="1"/>
    <xf numFmtId="0" fontId="47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50" fillId="0" borderId="0" xfId="0" applyFont="1"/>
    <xf numFmtId="49" fontId="48" fillId="2" borderId="18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 textRotation="90" wrapText="1"/>
    </xf>
    <xf numFmtId="0" fontId="4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1" fillId="0" borderId="0" xfId="0" applyFont="1"/>
    <xf numFmtId="0" fontId="13" fillId="6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0" borderId="0" xfId="0" applyNumberFormat="1"/>
    <xf numFmtId="0" fontId="52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center" wrapText="1"/>
    </xf>
    <xf numFmtId="0" fontId="52" fillId="0" borderId="0" xfId="0" applyFont="1" applyFill="1"/>
    <xf numFmtId="1" fontId="52" fillId="0" borderId="0" xfId="0" applyNumberFormat="1" applyFont="1" applyFill="1" applyAlignment="1" applyProtection="1">
      <alignment horizontal="center" vertical="center"/>
      <protection locked="0"/>
    </xf>
    <xf numFmtId="167" fontId="11" fillId="0" borderId="0" xfId="59" applyNumberFormat="1" applyFont="1" applyFill="1" applyAlignment="1" applyProtection="1">
      <alignment horizontal="left" vertical="center" wrapText="1"/>
    </xf>
    <xf numFmtId="167" fontId="11" fillId="0" borderId="0" xfId="59" applyNumberFormat="1" applyFont="1" applyFill="1" applyAlignment="1" applyProtection="1">
      <alignment horizontal="center" vertical="center"/>
    </xf>
    <xf numFmtId="167" fontId="11" fillId="0" borderId="0" xfId="59" applyNumberFormat="1" applyFont="1" applyFill="1" applyAlignment="1" applyProtection="1">
      <alignment horizontal="center" vertical="center" wrapText="1"/>
    </xf>
    <xf numFmtId="167" fontId="11" fillId="0" borderId="0" xfId="59" applyNumberFormat="1" applyFont="1" applyFill="1" applyAlignment="1" applyProtection="1">
      <alignment horizontal="left" vertical="center"/>
    </xf>
    <xf numFmtId="167" fontId="11" fillId="0" borderId="0" xfId="59" applyNumberFormat="1" applyFont="1" applyFill="1" applyAlignment="1" applyProtection="1">
      <alignment horizontal="center"/>
    </xf>
    <xf numFmtId="164" fontId="11" fillId="0" borderId="0" xfId="59" applyFont="1" applyFill="1" applyAlignment="1" applyProtection="1">
      <alignment horizontal="left"/>
    </xf>
    <xf numFmtId="164" fontId="56" fillId="0" borderId="0" xfId="59" applyFont="1" applyFill="1" applyAlignment="1" applyProtection="1">
      <alignment vertical="center"/>
    </xf>
    <xf numFmtId="167" fontId="11" fillId="0" borderId="0" xfId="59" applyNumberFormat="1" applyFont="1" applyFill="1" applyAlignment="1" applyProtection="1">
      <alignment vertical="center" wrapText="1"/>
    </xf>
    <xf numFmtId="164" fontId="52" fillId="0" borderId="0" xfId="59" applyFont="1" applyFill="1" applyAlignment="1" applyProtection="1">
      <alignment vertical="center"/>
    </xf>
    <xf numFmtId="0" fontId="52" fillId="0" borderId="0" xfId="0" applyFont="1" applyFill="1" applyAlignment="1">
      <alignment horizontal="left"/>
    </xf>
    <xf numFmtId="0" fontId="53" fillId="0" borderId="0" xfId="0" applyFont="1" applyFill="1"/>
    <xf numFmtId="0" fontId="58" fillId="0" borderId="0" xfId="0" applyFont="1" applyFill="1" applyAlignment="1">
      <alignment horizontal="left" vertical="center"/>
    </xf>
    <xf numFmtId="167" fontId="58" fillId="0" borderId="0" xfId="59" applyNumberFormat="1" applyFont="1" applyFill="1" applyAlignment="1" applyProtection="1">
      <alignment horizontal="left" vertical="center"/>
    </xf>
    <xf numFmtId="167" fontId="58" fillId="0" borderId="0" xfId="59" applyNumberFormat="1" applyFont="1" applyFill="1" applyAlignment="1" applyProtection="1">
      <alignment horizontal="left"/>
    </xf>
    <xf numFmtId="164" fontId="58" fillId="0" borderId="0" xfId="59" applyFont="1" applyFill="1" applyAlignment="1" applyProtection="1">
      <alignment horizontal="left"/>
    </xf>
    <xf numFmtId="164" fontId="57" fillId="0" borderId="0" xfId="59" applyFont="1" applyFill="1" applyAlignment="1" applyProtection="1">
      <alignment horizontal="left" vertical="center"/>
    </xf>
    <xf numFmtId="0" fontId="53" fillId="0" borderId="0" xfId="0" applyFont="1" applyFill="1" applyAlignment="1">
      <alignment horizontal="left"/>
    </xf>
    <xf numFmtId="1" fontId="52" fillId="43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43" borderId="7" xfId="0" applyFont="1" applyFill="1" applyBorder="1" applyAlignment="1" applyProtection="1">
      <alignment horizontal="center" vertical="center" wrapText="1"/>
      <protection locked="0"/>
    </xf>
    <xf numFmtId="0" fontId="11" fillId="43" borderId="7" xfId="0" applyFont="1" applyFill="1" applyBorder="1" applyAlignment="1">
      <alignment horizontal="center" vertical="center" wrapText="1"/>
    </xf>
    <xf numFmtId="164" fontId="11" fillId="43" borderId="7" xfId="0" applyNumberFormat="1" applyFont="1" applyFill="1" applyBorder="1" applyAlignment="1">
      <alignment horizontal="center" vertical="center" wrapText="1"/>
    </xf>
    <xf numFmtId="164" fontId="56" fillId="43" borderId="7" xfId="0" applyNumberFormat="1" applyFont="1" applyFill="1" applyBorder="1" applyAlignment="1">
      <alignment horizontal="center" vertical="center" wrapText="1"/>
    </xf>
    <xf numFmtId="164" fontId="11" fillId="43" borderId="1" xfId="0" applyNumberFormat="1" applyFont="1" applyFill="1" applyBorder="1" applyAlignment="1">
      <alignment horizontal="center" vertical="center" wrapText="1"/>
    </xf>
    <xf numFmtId="0" fontId="62" fillId="0" borderId="0" xfId="0" applyFont="1" applyBorder="1" applyAlignment="1">
      <alignment horizontal="left" wrapText="1"/>
    </xf>
    <xf numFmtId="0" fontId="61" fillId="0" borderId="0" xfId="0" applyFont="1" applyBorder="1" applyAlignment="1">
      <alignment horizontal="left" wrapText="1"/>
    </xf>
    <xf numFmtId="0" fontId="63" fillId="0" borderId="0" xfId="0" applyFont="1" applyBorder="1" applyAlignment="1">
      <alignment vertical="top" wrapTex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left"/>
    </xf>
    <xf numFmtId="0" fontId="61" fillId="0" borderId="0" xfId="0" applyFont="1" applyBorder="1" applyAlignment="1">
      <alignment wrapText="1"/>
    </xf>
    <xf numFmtId="0" fontId="21" fillId="0" borderId="0" xfId="0" applyFont="1" applyBorder="1" applyAlignment="1">
      <alignment horizontal="left"/>
    </xf>
    <xf numFmtId="0" fontId="62" fillId="0" borderId="0" xfId="0" applyFont="1" applyBorder="1" applyAlignment="1">
      <alignment vertical="center"/>
    </xf>
    <xf numFmtId="0" fontId="64" fillId="0" borderId="0" xfId="0" applyFont="1" applyBorder="1" applyAlignment="1">
      <alignment vertical="center" wrapText="1"/>
    </xf>
    <xf numFmtId="0" fontId="21" fillId="0" borderId="0" xfId="0" applyFont="1" applyBorder="1"/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46" fillId="0" borderId="0" xfId="0" applyFont="1" applyBorder="1" applyAlignment="1">
      <alignment horizontal="left"/>
    </xf>
    <xf numFmtId="0" fontId="10" fillId="5" borderId="13" xfId="0" applyFont="1" applyFill="1" applyBorder="1" applyAlignment="1">
      <alignment vertical="center" wrapText="1"/>
    </xf>
    <xf numFmtId="0" fontId="10" fillId="5" borderId="35" xfId="0" applyFont="1" applyFill="1" applyBorder="1" applyAlignment="1">
      <alignment vertical="center" wrapText="1"/>
    </xf>
    <xf numFmtId="167" fontId="60" fillId="0" borderId="0" xfId="59" applyNumberFormat="1" applyFont="1" applyFill="1" applyAlignment="1" applyProtection="1">
      <alignment horizontal="left" vertical="center"/>
    </xf>
    <xf numFmtId="0" fontId="46" fillId="0" borderId="0" xfId="0" applyFont="1" applyBorder="1" applyAlignment="1"/>
    <xf numFmtId="0" fontId="73" fillId="0" borderId="0" xfId="0" applyFont="1" applyAlignment="1">
      <alignment vertical="center"/>
    </xf>
    <xf numFmtId="0" fontId="74" fillId="7" borderId="0" xfId="0" applyFont="1" applyFill="1" applyAlignment="1">
      <alignment vertical="center"/>
    </xf>
    <xf numFmtId="0" fontId="13" fillId="7" borderId="0" xfId="0" applyFont="1" applyFill="1"/>
    <xf numFmtId="0" fontId="74" fillId="7" borderId="0" xfId="0" applyFont="1" applyFill="1" applyBorder="1" applyAlignment="1">
      <alignment vertical="center"/>
    </xf>
    <xf numFmtId="0" fontId="73" fillId="7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67" fillId="0" borderId="0" xfId="0" applyFont="1" applyAlignment="1">
      <alignment horizontal="left" vertical="top" wrapText="1"/>
    </xf>
    <xf numFmtId="0" fontId="67" fillId="43" borderId="1" xfId="0" applyFont="1" applyFill="1" applyBorder="1" applyAlignment="1">
      <alignment horizontal="center" vertical="center" wrapText="1"/>
    </xf>
    <xf numFmtId="166" fontId="77" fillId="0" borderId="0" xfId="60" applyNumberFormat="1" applyFont="1" applyAlignment="1">
      <alignment horizontal="right" vertical="top"/>
    </xf>
    <xf numFmtId="0" fontId="13" fillId="6" borderId="2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center"/>
    </xf>
    <xf numFmtId="0" fontId="67" fillId="43" borderId="40" xfId="0" applyFont="1" applyFill="1" applyBorder="1" applyAlignment="1">
      <alignment horizontal="left" vertical="top" wrapText="1"/>
    </xf>
    <xf numFmtId="0" fontId="78" fillId="43" borderId="0" xfId="0" applyFont="1" applyFill="1" applyBorder="1" applyAlignment="1">
      <alignment horizontal="left" vertical="top" wrapText="1"/>
    </xf>
    <xf numFmtId="0" fontId="67" fillId="43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center" wrapText="1"/>
    </xf>
    <xf numFmtId="0" fontId="13" fillId="42" borderId="0" xfId="0" applyFont="1" applyFill="1"/>
    <xf numFmtId="0" fontId="13" fillId="6" borderId="6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0" borderId="0" xfId="0" applyFont="1" applyFill="1"/>
    <xf numFmtId="0" fontId="45" fillId="5" borderId="18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>
      <alignment horizontal="right"/>
    </xf>
    <xf numFmtId="167" fontId="3" fillId="6" borderId="1" xfId="59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9" fillId="6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center"/>
    </xf>
    <xf numFmtId="0" fontId="79" fillId="6" borderId="2" xfId="0" applyFont="1" applyFill="1" applyBorder="1" applyAlignment="1">
      <alignment horizontal="left"/>
    </xf>
    <xf numFmtId="167" fontId="13" fillId="6" borderId="1" xfId="59" applyNumberFormat="1" applyFont="1" applyFill="1" applyBorder="1" applyAlignment="1">
      <alignment horizontal="center"/>
    </xf>
    <xf numFmtId="167" fontId="0" fillId="0" borderId="0" xfId="59" applyNumberFormat="1" applyFont="1"/>
    <xf numFmtId="167" fontId="7" fillId="2" borderId="1" xfId="59" applyNumberFormat="1" applyFont="1" applyFill="1" applyBorder="1" applyAlignment="1">
      <alignment horizontal="center" vertical="center" textRotation="90" wrapText="1"/>
    </xf>
    <xf numFmtId="167" fontId="7" fillId="6" borderId="7" xfId="59" applyNumberFormat="1" applyFont="1" applyFill="1" applyBorder="1" applyAlignment="1">
      <alignment vertical="center" textRotation="90" wrapText="1"/>
    </xf>
    <xf numFmtId="167" fontId="7" fillId="9" borderId="1" xfId="59" applyNumberFormat="1" applyFont="1" applyFill="1" applyBorder="1" applyAlignment="1">
      <alignment vertical="center" wrapText="1"/>
    </xf>
    <xf numFmtId="167" fontId="7" fillId="6" borderId="1" xfId="59" applyNumberFormat="1" applyFont="1" applyFill="1" applyBorder="1" applyAlignment="1">
      <alignment vertical="center" wrapText="1"/>
    </xf>
    <xf numFmtId="167" fontId="7" fillId="2" borderId="1" xfId="59" applyNumberFormat="1" applyFont="1" applyFill="1" applyBorder="1" applyAlignment="1">
      <alignment vertical="center" wrapText="1"/>
    </xf>
    <xf numFmtId="167" fontId="0" fillId="0" borderId="0" xfId="59" applyNumberFormat="1" applyFont="1" applyAlignment="1">
      <alignment horizontal="center" vertical="center" wrapText="1"/>
    </xf>
    <xf numFmtId="167" fontId="8" fillId="0" borderId="0" xfId="59" applyNumberFormat="1" applyFont="1" applyBorder="1" applyAlignment="1">
      <alignment horizontal="left" vertical="center"/>
    </xf>
    <xf numFmtId="167" fontId="13" fillId="5" borderId="1" xfId="59" applyNumberFormat="1" applyFont="1" applyFill="1" applyBorder="1" applyAlignment="1">
      <alignment horizontal="center" vertical="center" wrapText="1"/>
    </xf>
    <xf numFmtId="167" fontId="13" fillId="6" borderId="1" xfId="59" applyNumberFormat="1" applyFont="1" applyFill="1" applyBorder="1" applyAlignment="1">
      <alignment horizontal="center" vertical="center" wrapText="1"/>
    </xf>
    <xf numFmtId="167" fontId="13" fillId="2" borderId="1" xfId="59" applyNumberFormat="1" applyFont="1" applyFill="1" applyBorder="1" applyAlignment="1">
      <alignment horizontal="center" vertical="center" wrapText="1"/>
    </xf>
    <xf numFmtId="168" fontId="13" fillId="6" borderId="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vertical="center" wrapText="1"/>
    </xf>
    <xf numFmtId="167" fontId="2" fillId="2" borderId="1" xfId="59" applyNumberFormat="1" applyFont="1" applyFill="1" applyBorder="1" applyAlignment="1">
      <alignment horizontal="center" vertical="center" wrapText="1"/>
    </xf>
    <xf numFmtId="167" fontId="4" fillId="6" borderId="1" xfId="59" applyNumberFormat="1" applyFont="1" applyFill="1" applyBorder="1" applyAlignment="1">
      <alignment vertical="center" wrapText="1"/>
    </xf>
    <xf numFmtId="167" fontId="0" fillId="0" borderId="0" xfId="0" applyNumberFormat="1"/>
    <xf numFmtId="0" fontId="13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71" fillId="6" borderId="2" xfId="0" applyFont="1" applyFill="1" applyBorder="1" applyAlignment="1">
      <alignment horizontal="center" vertical="center" wrapText="1"/>
    </xf>
    <xf numFmtId="0" fontId="71" fillId="6" borderId="8" xfId="0" applyFont="1" applyFill="1" applyBorder="1" applyAlignment="1">
      <alignment horizontal="center" vertical="center" wrapText="1"/>
    </xf>
    <xf numFmtId="49" fontId="70" fillId="2" borderId="16" xfId="0" applyNumberFormat="1" applyFont="1" applyFill="1" applyBorder="1" applyAlignment="1">
      <alignment horizontal="center" vertical="center" wrapText="1"/>
    </xf>
    <xf numFmtId="49" fontId="70" fillId="2" borderId="7" xfId="0" applyNumberFormat="1" applyFont="1" applyFill="1" applyBorder="1" applyAlignment="1">
      <alignment horizontal="center" vertical="center" wrapText="1"/>
    </xf>
    <xf numFmtId="49" fontId="70" fillId="2" borderId="17" xfId="0" applyNumberFormat="1" applyFont="1" applyFill="1" applyBorder="1" applyAlignment="1">
      <alignment horizontal="center" vertical="center" wrapText="1"/>
    </xf>
    <xf numFmtId="49" fontId="70" fillId="2" borderId="38" xfId="0" applyNumberFormat="1" applyFont="1" applyFill="1" applyBorder="1" applyAlignment="1">
      <alignment horizontal="center" vertical="center" wrapText="1"/>
    </xf>
    <xf numFmtId="49" fontId="70" fillId="2" borderId="15" xfId="0" applyNumberFormat="1" applyFont="1" applyFill="1" applyBorder="1" applyAlignment="1">
      <alignment horizontal="center" vertical="center" wrapText="1"/>
    </xf>
    <xf numFmtId="49" fontId="70" fillId="2" borderId="23" xfId="0" applyNumberFormat="1" applyFont="1" applyFill="1" applyBorder="1" applyAlignment="1">
      <alignment horizontal="center" vertical="center" wrapText="1"/>
    </xf>
    <xf numFmtId="49" fontId="70" fillId="2" borderId="36" xfId="0" applyNumberFormat="1" applyFont="1" applyFill="1" applyBorder="1" applyAlignment="1">
      <alignment horizontal="center" vertical="center" wrapText="1"/>
    </xf>
    <xf numFmtId="49" fontId="70" fillId="2" borderId="11" xfId="0" applyNumberFormat="1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wrapText="1"/>
    </xf>
    <xf numFmtId="0" fontId="10" fillId="5" borderId="41" xfId="0" applyFont="1" applyFill="1" applyBorder="1" applyAlignment="1">
      <alignment horizontal="center" wrapText="1"/>
    </xf>
    <xf numFmtId="0" fontId="10" fillId="5" borderId="42" xfId="0" applyFont="1" applyFill="1" applyBorder="1" applyAlignment="1">
      <alignment horizontal="center" wrapText="1"/>
    </xf>
    <xf numFmtId="0" fontId="54" fillId="0" borderId="0" xfId="0" applyFont="1" applyBorder="1" applyAlignment="1"/>
    <xf numFmtId="0" fontId="45" fillId="5" borderId="15" xfId="0" applyFont="1" applyFill="1" applyBorder="1" applyAlignment="1">
      <alignment horizontal="center" vertical="center" wrapText="1"/>
    </xf>
    <xf numFmtId="0" fontId="45" fillId="5" borderId="18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17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77" fillId="0" borderId="0" xfId="0" applyFont="1" applyAlignment="1">
      <alignment horizontal="left" vertical="top"/>
    </xf>
    <xf numFmtId="0" fontId="67" fillId="43" borderId="1" xfId="0" applyFont="1" applyFill="1" applyBorder="1" applyAlignment="1">
      <alignment horizontal="center" vertical="center" wrapText="1"/>
    </xf>
    <xf numFmtId="0" fontId="67" fillId="43" borderId="40" xfId="0" applyFont="1" applyFill="1" applyBorder="1" applyAlignment="1">
      <alignment horizontal="center" vertical="top" wrapText="1"/>
    </xf>
    <xf numFmtId="0" fontId="67" fillId="43" borderId="0" xfId="0" applyFont="1" applyFill="1" applyBorder="1" applyAlignment="1">
      <alignment horizontal="center" vertical="top" wrapText="1"/>
    </xf>
    <xf numFmtId="0" fontId="79" fillId="6" borderId="2" xfId="0" applyFont="1" applyFill="1" applyBorder="1" applyAlignment="1">
      <alignment horizontal="left" wrapText="1"/>
    </xf>
    <xf numFmtId="0" fontId="79" fillId="6" borderId="3" xfId="0" applyFont="1" applyFill="1" applyBorder="1" applyAlignment="1">
      <alignment horizontal="left" wrapText="1"/>
    </xf>
    <xf numFmtId="0" fontId="79" fillId="6" borderId="8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7" fontId="7" fillId="2" borderId="1" xfId="5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7" xfId="0" applyFont="1" applyFill="1" applyBorder="1" applyAlignment="1">
      <alignment vertical="center" textRotation="90" wrapText="1"/>
    </xf>
    <xf numFmtId="0" fontId="7" fillId="2" borderId="19" xfId="0" applyFont="1" applyFill="1" applyBorder="1" applyAlignment="1">
      <alignment vertical="center" textRotation="90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167" fontId="11" fillId="0" borderId="0" xfId="59" applyNumberFormat="1" applyFont="1" applyFill="1" applyAlignment="1" applyProtection="1">
      <alignment horizontal="center" vertical="center" wrapText="1"/>
    </xf>
    <xf numFmtId="0" fontId="68" fillId="0" borderId="0" xfId="0" applyFont="1" applyBorder="1" applyAlignment="1">
      <alignment horizontal="left" wrapText="1"/>
    </xf>
    <xf numFmtId="0" fontId="48" fillId="0" borderId="0" xfId="0" applyFont="1" applyBorder="1" applyAlignment="1">
      <alignment wrapText="1"/>
    </xf>
    <xf numFmtId="0" fontId="71" fillId="0" borderId="0" xfId="0" applyFont="1" applyBorder="1" applyAlignment="1">
      <alignment horizontal="left" vertical="top" wrapText="1"/>
    </xf>
    <xf numFmtId="0" fontId="48" fillId="0" borderId="4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71" fillId="0" borderId="0" xfId="0" applyFont="1" applyBorder="1" applyAlignment="1">
      <alignment vertical="top" wrapText="1"/>
    </xf>
    <xf numFmtId="0" fontId="6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68" fillId="0" borderId="4" xfId="0" applyFont="1" applyBorder="1" applyAlignment="1">
      <alignment horizontal="left" wrapText="1"/>
    </xf>
    <xf numFmtId="0" fontId="69" fillId="0" borderId="4" xfId="0" applyFont="1" applyBorder="1" applyAlignment="1">
      <alignment horizontal="center" wrapText="1"/>
    </xf>
    <xf numFmtId="0" fontId="69" fillId="0" borderId="0" xfId="0" applyFont="1" applyBorder="1" applyAlignment="1">
      <alignment horizontal="center" wrapText="1"/>
    </xf>
    <xf numFmtId="0" fontId="69" fillId="0" borderId="4" xfId="0" applyFont="1" applyBorder="1" applyAlignment="1">
      <alignment horizontal="left" wrapText="1"/>
    </xf>
    <xf numFmtId="0" fontId="69" fillId="0" borderId="0" xfId="0" applyFont="1" applyBorder="1" applyAlignment="1">
      <alignment horizontal="left" wrapText="1"/>
    </xf>
    <xf numFmtId="0" fontId="63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71" fillId="0" borderId="0" xfId="0" applyFont="1" applyBorder="1" applyAlignment="1">
      <alignment wrapText="1"/>
    </xf>
    <xf numFmtId="0" fontId="71" fillId="0" borderId="0" xfId="0" applyFont="1" applyBorder="1" applyAlignment="1">
      <alignment horizontal="left" wrapText="1"/>
    </xf>
    <xf numFmtId="0" fontId="61" fillId="0" borderId="0" xfId="0" applyFont="1" applyBorder="1" applyAlignment="1">
      <alignment horizontal="left" wrapText="1"/>
    </xf>
    <xf numFmtId="0" fontId="68" fillId="0" borderId="0" xfId="0" applyFont="1" applyBorder="1" applyAlignment="1">
      <alignment horizontal="center" wrapText="1"/>
    </xf>
    <xf numFmtId="0" fontId="68" fillId="4" borderId="0" xfId="0" applyFont="1" applyFill="1" applyBorder="1" applyAlignment="1">
      <alignment horizontal="left" wrapText="1"/>
    </xf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left" wrapText="1"/>
    </xf>
    <xf numFmtId="0" fontId="48" fillId="0" borderId="4" xfId="0" applyFont="1" applyBorder="1" applyAlignment="1">
      <alignment horizontal="left" wrapText="1"/>
    </xf>
    <xf numFmtId="0" fontId="67" fillId="0" borderId="12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</cellXfs>
  <cellStyles count="91">
    <cellStyle name="20% - Accent1 2" xfId="46"/>
    <cellStyle name="20% - Accent2 2" xfId="48"/>
    <cellStyle name="20% - Accent3 2" xfId="50"/>
    <cellStyle name="20% - Accent4 2" xfId="52"/>
    <cellStyle name="20% - Accent5 2" xfId="54"/>
    <cellStyle name="20% - Accent6 2" xfId="56"/>
    <cellStyle name="20% - Акцент1 2" xfId="21"/>
    <cellStyle name="20% - Акцент2 2" xfId="25"/>
    <cellStyle name="20% - Акцент3 2" xfId="29"/>
    <cellStyle name="20% - Акцент4 2" xfId="33"/>
    <cellStyle name="20% - Акцент5 2" xfId="37"/>
    <cellStyle name="20% - Акцент6 2" xfId="41"/>
    <cellStyle name="40% - Accent1 2" xfId="47"/>
    <cellStyle name="40% - Accent2 2" xfId="49"/>
    <cellStyle name="40% - Accent3 2" xfId="51"/>
    <cellStyle name="40% - Accent4 2" xfId="53"/>
    <cellStyle name="40% - Accent5 2" xfId="55"/>
    <cellStyle name="40% - Accent6 2" xfId="57"/>
    <cellStyle name="40% - Акцент1 2" xfId="22"/>
    <cellStyle name="40% - Акцент2 2" xfId="26"/>
    <cellStyle name="40% - Акцент3 2" xfId="30"/>
    <cellStyle name="40% - Акцент4 2" xfId="34"/>
    <cellStyle name="40% - Акцент5 2" xfId="38"/>
    <cellStyle name="40% - Акцент6 2" xfId="42"/>
    <cellStyle name="60% - Accent1 2" xfId="80"/>
    <cellStyle name="60% - Accent2 2" xfId="82"/>
    <cellStyle name="60% - Accent3 2" xfId="84"/>
    <cellStyle name="60% - Accent4 2" xfId="86"/>
    <cellStyle name="60% - Accent5 2" xfId="88"/>
    <cellStyle name="60% - Accent6 2" xfId="90"/>
    <cellStyle name="60% - Акцент1 2" xfId="23"/>
    <cellStyle name="60% - Акцент2 2" xfId="27"/>
    <cellStyle name="60% - Акцент3 2" xfId="31"/>
    <cellStyle name="60% - Акцент4 2" xfId="35"/>
    <cellStyle name="60% - Акцент5 2" xfId="39"/>
    <cellStyle name="60% - Акцент6 2" xfId="43"/>
    <cellStyle name="Accent1 2" xfId="79"/>
    <cellStyle name="Accent2 2" xfId="81"/>
    <cellStyle name="Accent3 2" xfId="83"/>
    <cellStyle name="Accent4 2" xfId="85"/>
    <cellStyle name="Accent5 2" xfId="87"/>
    <cellStyle name="Accent6 2" xfId="89"/>
    <cellStyle name="Bad 2" xfId="69"/>
    <cellStyle name="Calculation 2" xfId="73"/>
    <cellStyle name="Check Cell 2" xfId="75"/>
    <cellStyle name="Comma" xfId="59" builtinId="3"/>
    <cellStyle name="Comma 15" xfId="58"/>
    <cellStyle name="Comma 2 6" xfId="61"/>
    <cellStyle name="Explanatory Text 2" xfId="77"/>
    <cellStyle name="Good 2" xfId="68"/>
    <cellStyle name="Heading 1 2" xfId="64"/>
    <cellStyle name="Heading 2 2" xfId="65"/>
    <cellStyle name="Heading 3 2" xfId="66"/>
    <cellStyle name="Heading 4 2" xfId="67"/>
    <cellStyle name="Input 2" xfId="71"/>
    <cellStyle name="Linked Cell 2" xfId="74"/>
    <cellStyle name="Neutral 2" xfId="70"/>
    <cellStyle name="Normal" xfId="0" builtinId="0"/>
    <cellStyle name="Normal 2" xfId="62"/>
    <cellStyle name="Normal 3" xfId="1"/>
    <cellStyle name="Note" xfId="2" builtinId="10" customBuiltin="1"/>
    <cellStyle name="Note 2" xfId="45"/>
    <cellStyle name="Output 2" xfId="72"/>
    <cellStyle name="SN_241" xfId="44"/>
    <cellStyle name="SN_b" xfId="60"/>
    <cellStyle name="Title 2" xfId="63"/>
    <cellStyle name="Total 2" xfId="78"/>
    <cellStyle name="Warning Text 2" xfId="76"/>
    <cellStyle name="Акцент1 2" xfId="20"/>
    <cellStyle name="Акцент2 2" xfId="24"/>
    <cellStyle name="Акцент3 2" xfId="28"/>
    <cellStyle name="Акцент4 2" xfId="32"/>
    <cellStyle name="Акцент5 2" xfId="36"/>
    <cellStyle name="Акцент6 2" xfId="40"/>
    <cellStyle name="Ввод  2" xfId="12"/>
    <cellStyle name="Вывод 2" xfId="13"/>
    <cellStyle name="Вычисление 2" xfId="14"/>
    <cellStyle name="Заголовок 1 2" xfId="5"/>
    <cellStyle name="Заголовок 2 2" xfId="6"/>
    <cellStyle name="Заголовок 3 2" xfId="7"/>
    <cellStyle name="Заголовок 4 2" xfId="8"/>
    <cellStyle name="Итог 2" xfId="19"/>
    <cellStyle name="Контрольная ячейка 2" xfId="16"/>
    <cellStyle name="Название 2" xfId="4"/>
    <cellStyle name="Нейтральный 2" xfId="11"/>
    <cellStyle name="Обычный 2" xfId="3"/>
    <cellStyle name="Плохой 2" xfId="10"/>
    <cellStyle name="Пояснение 2" xfId="18"/>
    <cellStyle name="Связанная ячейка 2" xfId="15"/>
    <cellStyle name="Текст предупреждения 2" xfId="17"/>
    <cellStyle name="Хороши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ram.hambardzumyan\Downloads\1-4-Karavarman_aparat2026-2028-03.02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ԱՄՓՈՓ"/>
      <sheetName val="2-ԸՆԴԱՄԵՆԸ ԾԱԽՍԵՐ"/>
      <sheetName val="3-Ծախսերի բացվածք"/>
      <sheetName val="5-դատդեպ-փոստային"/>
      <sheetName val="6-դատդեպ-կապ"/>
      <sheetName val="4-փոստային կապ"/>
      <sheetName val="5-ԿԱՊ"/>
      <sheetName val="8-էլ-էներգիա-ջեռուցում (2)"/>
      <sheetName val="8-էլ-էներգիա-ջեռուցում"/>
      <sheetName val="7-էլ-էներգիա"/>
      <sheetName val="9-գազով ջեռուցում"/>
      <sheetName val="10-գործուղում"/>
      <sheetName val="13համազգեստ"/>
      <sheetName val="11-ավտոմեքենա"/>
      <sheetName val="12-վարչական սարքավորումներ"/>
      <sheetName val="14տարածքներ "/>
      <sheetName val="15ընթացիկ նորոգում"/>
      <sheetName val="16վերապատրաստում"/>
      <sheetName val="17կառուցվածք"/>
      <sheetName val="18հաստիքացուցակ"/>
      <sheetName val="31աշխատավարձի ֆոնդ"/>
      <sheetName val="17հարկ-մաքս"/>
      <sheetName val="18ԱԳՆ"/>
      <sheetName val="19հարկադիր"/>
      <sheetName val="20դատավորներ"/>
      <sheetName val="21դատ.ծառ."/>
      <sheetName val="22դատ.կարգադրիչ"/>
      <sheetName val="23դատախազ"/>
      <sheetName val="24դատախազ-պետծառ"/>
      <sheetName val="25ՀՔԾ"/>
      <sheetName val="26ՀՔԾ-աշխ"/>
      <sheetName val="27Քննչական"/>
      <sheetName val="28ՔԿ-դեպարտամենտ"/>
    </sheetNames>
    <sheetDataSet>
      <sheetData sheetId="0"/>
      <sheetData sheetId="1">
        <row r="14">
          <cell r="G14">
            <v>934213.33568000013</v>
          </cell>
          <cell r="H14">
            <v>995666.17423348839</v>
          </cell>
          <cell r="L14">
            <v>1002832.5316734884</v>
          </cell>
          <cell r="M14">
            <v>1022246.4714068216</v>
          </cell>
        </row>
        <row r="16">
          <cell r="F16">
            <v>944840.27729750017</v>
          </cell>
          <cell r="G16">
            <v>914824.13568000018</v>
          </cell>
          <cell r="H16">
            <v>977982.37423348834</v>
          </cell>
          <cell r="L16">
            <v>985072.93167348846</v>
          </cell>
          <cell r="M16">
            <v>1002523.4714068216</v>
          </cell>
        </row>
        <row r="20">
          <cell r="F20">
            <v>691910.1</v>
          </cell>
          <cell r="G20">
            <v>666329.5</v>
          </cell>
          <cell r="H20">
            <v>687288.51781333331</v>
          </cell>
          <cell r="L20">
            <v>697748.88773333339</v>
          </cell>
          <cell r="M20">
            <v>713866.89626666659</v>
          </cell>
        </row>
        <row r="21">
          <cell r="F21">
            <v>138873.79999999999</v>
          </cell>
          <cell r="G21">
            <v>97456.5</v>
          </cell>
          <cell r="H21">
            <v>98437.875479999988</v>
          </cell>
          <cell r="L21">
            <v>99036.763876666664</v>
          </cell>
          <cell r="M21">
            <v>99333.239557944456</v>
          </cell>
        </row>
        <row r="22">
          <cell r="F22">
            <v>53357.3</v>
          </cell>
          <cell r="G22">
            <v>53461.5</v>
          </cell>
          <cell r="H22">
            <v>54077.623400000011</v>
          </cell>
          <cell r="L22">
            <v>55108.922523333335</v>
          </cell>
          <cell r="M22">
            <v>56144.978042055554</v>
          </cell>
        </row>
        <row r="23">
          <cell r="F23">
            <v>17874.402900000001</v>
          </cell>
          <cell r="G23">
            <v>23311.631999999998</v>
          </cell>
          <cell r="H23">
            <v>23349.870860155002</v>
          </cell>
          <cell r="L23">
            <v>23349.870860155002</v>
          </cell>
          <cell r="M23">
            <v>23349.870860155002</v>
          </cell>
        </row>
        <row r="28">
          <cell r="F28">
            <v>1952.798</v>
          </cell>
          <cell r="G28">
            <v>1719.67848</v>
          </cell>
          <cell r="H28">
            <v>1719.67848</v>
          </cell>
          <cell r="L28">
            <v>1719.67848</v>
          </cell>
          <cell r="M28">
            <v>1719.67848</v>
          </cell>
        </row>
        <row r="32">
          <cell r="F32">
            <v>2635.5356375000001</v>
          </cell>
          <cell r="G32">
            <v>8787.4</v>
          </cell>
          <cell r="H32">
            <v>8791.4</v>
          </cell>
          <cell r="L32">
            <v>8791.4</v>
          </cell>
          <cell r="M32">
            <v>8791.4</v>
          </cell>
        </row>
        <row r="33">
          <cell r="F33">
            <v>150</v>
          </cell>
          <cell r="G33">
            <v>40</v>
          </cell>
          <cell r="H33">
            <v>40</v>
          </cell>
          <cell r="L33">
            <v>40</v>
          </cell>
          <cell r="M33">
            <v>40</v>
          </cell>
        </row>
        <row r="36">
          <cell r="F36">
            <v>12941.2</v>
          </cell>
          <cell r="G36">
            <v>20621.099999999999</v>
          </cell>
          <cell r="H36">
            <v>29512</v>
          </cell>
          <cell r="L36">
            <v>29512</v>
          </cell>
          <cell r="M36">
            <v>29512</v>
          </cell>
        </row>
        <row r="41">
          <cell r="F41">
            <v>5183.1000000000004</v>
          </cell>
          <cell r="G41">
            <v>5977.6</v>
          </cell>
          <cell r="H41">
            <v>6283.4</v>
          </cell>
          <cell r="L41">
            <v>6283.4</v>
          </cell>
          <cell r="M41">
            <v>6283.4</v>
          </cell>
        </row>
        <row r="42">
          <cell r="F42">
            <v>346</v>
          </cell>
          <cell r="G42">
            <v>427</v>
          </cell>
          <cell r="H42">
            <v>427</v>
          </cell>
          <cell r="L42">
            <v>427</v>
          </cell>
          <cell r="M42">
            <v>427</v>
          </cell>
        </row>
        <row r="43">
          <cell r="F43">
            <v>1374.6999999999998</v>
          </cell>
          <cell r="G43">
            <v>2054.6</v>
          </cell>
          <cell r="H43">
            <v>2204.6</v>
          </cell>
          <cell r="L43">
            <v>2204.6</v>
          </cell>
          <cell r="M43">
            <v>2204.6</v>
          </cell>
        </row>
        <row r="44">
          <cell r="F44">
            <v>1012</v>
          </cell>
          <cell r="G44">
            <v>0</v>
          </cell>
          <cell r="H44">
            <v>6000</v>
          </cell>
          <cell r="L44">
            <v>6000</v>
          </cell>
          <cell r="M44">
            <v>6000</v>
          </cell>
        </row>
        <row r="45">
          <cell r="F45">
            <v>882</v>
          </cell>
          <cell r="G45">
            <v>10100</v>
          </cell>
          <cell r="H45">
            <v>14100</v>
          </cell>
          <cell r="L45">
            <v>14100</v>
          </cell>
          <cell r="M45">
            <v>14100</v>
          </cell>
        </row>
        <row r="46">
          <cell r="F46">
            <v>2835.56</v>
          </cell>
          <cell r="G46">
            <v>500</v>
          </cell>
          <cell r="H46">
            <v>500</v>
          </cell>
          <cell r="L46">
            <v>500</v>
          </cell>
          <cell r="M46">
            <v>500</v>
          </cell>
        </row>
        <row r="47">
          <cell r="F47">
            <v>0</v>
          </cell>
          <cell r="G47">
            <v>6671.1</v>
          </cell>
          <cell r="H47">
            <v>6671.1</v>
          </cell>
          <cell r="L47">
            <v>6671.1</v>
          </cell>
          <cell r="M47">
            <v>6671.1</v>
          </cell>
        </row>
        <row r="49">
          <cell r="F49">
            <v>3069.02</v>
          </cell>
          <cell r="G49">
            <v>4581.8</v>
          </cell>
          <cell r="H49">
            <v>4581.8</v>
          </cell>
          <cell r="L49">
            <v>4581.8</v>
          </cell>
          <cell r="M49">
            <v>4581.8</v>
          </cell>
        </row>
        <row r="50">
          <cell r="F50">
            <v>3029.84</v>
          </cell>
          <cell r="G50">
            <v>2012.6</v>
          </cell>
          <cell r="H50">
            <v>2272.6</v>
          </cell>
          <cell r="L50">
            <v>2272.6</v>
          </cell>
          <cell r="M50">
            <v>2272.6</v>
          </cell>
        </row>
        <row r="54">
          <cell r="F54">
            <v>2146.8459600000006</v>
          </cell>
          <cell r="G54">
            <v>3991.01</v>
          </cell>
          <cell r="H54">
            <v>3990.9900000000007</v>
          </cell>
          <cell r="L54">
            <v>3990.9900000000007</v>
          </cell>
          <cell r="M54">
            <v>3990.9900000000007</v>
          </cell>
        </row>
        <row r="58">
          <cell r="H58">
            <v>935</v>
          </cell>
          <cell r="L58">
            <v>935</v>
          </cell>
          <cell r="M58">
            <v>935</v>
          </cell>
        </row>
        <row r="59">
          <cell r="F59">
            <v>0</v>
          </cell>
          <cell r="G59">
            <v>811.44</v>
          </cell>
          <cell r="H59">
            <v>811.44</v>
          </cell>
          <cell r="L59">
            <v>811.44</v>
          </cell>
          <cell r="M59">
            <v>811.44</v>
          </cell>
        </row>
        <row r="60">
          <cell r="F60">
            <v>10</v>
          </cell>
        </row>
        <row r="61">
          <cell r="F61">
            <v>997.61259999999982</v>
          </cell>
          <cell r="G61">
            <v>1721.6</v>
          </cell>
          <cell r="H61">
            <v>1739.403</v>
          </cell>
          <cell r="L61">
            <v>1739.403</v>
          </cell>
          <cell r="M61">
            <v>1739.403</v>
          </cell>
        </row>
        <row r="62">
          <cell r="F62">
            <v>0</v>
          </cell>
          <cell r="G62">
            <v>3000</v>
          </cell>
          <cell r="H62">
            <v>3000</v>
          </cell>
          <cell r="L62">
            <v>3000</v>
          </cell>
          <cell r="M62">
            <v>3000</v>
          </cell>
        </row>
        <row r="71">
          <cell r="F71">
            <v>1300.1002000000001</v>
          </cell>
          <cell r="G71">
            <v>1248.0752</v>
          </cell>
          <cell r="H71">
            <v>1248.0752</v>
          </cell>
          <cell r="L71">
            <v>1248.0752</v>
          </cell>
          <cell r="M71">
            <v>1248.0752</v>
          </cell>
        </row>
        <row r="77">
          <cell r="F77">
            <v>2958.3620000000001</v>
          </cell>
          <cell r="H77">
            <v>20000</v>
          </cell>
          <cell r="L77">
            <v>15000</v>
          </cell>
          <cell r="M77">
            <v>15000</v>
          </cell>
        </row>
        <row r="81">
          <cell r="F81">
            <v>4608.9599999999991</v>
          </cell>
          <cell r="G81">
            <v>19389.2</v>
          </cell>
          <cell r="H81">
            <v>17683.800000000003</v>
          </cell>
          <cell r="L81">
            <v>17759.600000000002</v>
          </cell>
          <cell r="M81">
            <v>19723</v>
          </cell>
        </row>
        <row r="84">
          <cell r="F84">
            <v>4608.9599999999991</v>
          </cell>
          <cell r="G84">
            <v>19389.2</v>
          </cell>
          <cell r="H84">
            <v>17683.800000000003</v>
          </cell>
          <cell r="L84">
            <v>17759.600000000002</v>
          </cell>
          <cell r="M84">
            <v>19723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L22"/>
  <sheetViews>
    <sheetView topLeftCell="A7" workbookViewId="0">
      <selection activeCell="A2" sqref="A2"/>
    </sheetView>
  </sheetViews>
  <sheetFormatPr defaultRowHeight="16.5" x14ac:dyDescent="0.3"/>
  <cols>
    <col min="1" max="2" width="9.140625" style="96"/>
    <col min="3" max="3" width="14.7109375" style="96" customWidth="1"/>
    <col min="4" max="16384" width="9.140625" style="96"/>
  </cols>
  <sheetData>
    <row r="2" spans="1:12" x14ac:dyDescent="0.3">
      <c r="A2" s="4" t="s">
        <v>47</v>
      </c>
    </row>
    <row r="3" spans="1:12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x14ac:dyDescent="0.3">
      <c r="B4" s="202" t="s">
        <v>64</v>
      </c>
      <c r="C4" s="203"/>
      <c r="D4" s="208" t="s">
        <v>249</v>
      </c>
      <c r="E4" s="209"/>
      <c r="F4" s="209"/>
      <c r="G4" s="209"/>
      <c r="H4" s="209"/>
      <c r="I4" s="210"/>
    </row>
    <row r="6" spans="1:12" x14ac:dyDescent="0.3">
      <c r="A6" s="8" t="s">
        <v>0</v>
      </c>
      <c r="B6" s="9"/>
      <c r="C6" s="9"/>
      <c r="D6" s="10"/>
      <c r="E6" s="10"/>
      <c r="F6" s="10"/>
      <c r="G6" s="10"/>
      <c r="H6" s="10"/>
      <c r="I6" s="10"/>
      <c r="J6" s="7"/>
      <c r="K6" s="7"/>
      <c r="L6" s="7"/>
    </row>
    <row r="8" spans="1:12" x14ac:dyDescent="0.3">
      <c r="A8" s="11" t="s">
        <v>65</v>
      </c>
    </row>
    <row r="9" spans="1:12" ht="112.5" customHeight="1" x14ac:dyDescent="0.3">
      <c r="B9" s="204" t="s">
        <v>250</v>
      </c>
      <c r="C9" s="205"/>
      <c r="D9" s="205"/>
      <c r="E9" s="205"/>
      <c r="F9" s="205"/>
      <c r="G9" s="205"/>
      <c r="H9" s="205"/>
      <c r="I9" s="206"/>
    </row>
    <row r="11" spans="1:12" x14ac:dyDescent="0.3">
      <c r="A11" s="11" t="s">
        <v>95</v>
      </c>
    </row>
    <row r="12" spans="1:12" ht="37.5" customHeight="1" x14ac:dyDescent="0.3">
      <c r="B12" s="207" t="s">
        <v>251</v>
      </c>
      <c r="C12" s="205"/>
      <c r="D12" s="205"/>
      <c r="E12" s="205"/>
      <c r="F12" s="205"/>
      <c r="G12" s="205"/>
      <c r="H12" s="205"/>
      <c r="I12" s="206"/>
    </row>
    <row r="14" spans="1:12" x14ac:dyDescent="0.3">
      <c r="A14" s="11" t="s">
        <v>96</v>
      </c>
    </row>
    <row r="15" spans="1:12" ht="36.75" customHeight="1" x14ac:dyDescent="0.3">
      <c r="B15" s="207" t="s">
        <v>252</v>
      </c>
      <c r="C15" s="205"/>
      <c r="D15" s="205"/>
      <c r="E15" s="205"/>
      <c r="F15" s="205"/>
      <c r="G15" s="205"/>
      <c r="H15" s="205"/>
      <c r="I15" s="206"/>
    </row>
    <row r="17" spans="1:9" x14ac:dyDescent="0.3">
      <c r="A17" s="11" t="s">
        <v>207</v>
      </c>
    </row>
    <row r="18" spans="1:9" ht="30.75" customHeight="1" x14ac:dyDescent="0.3">
      <c r="B18" s="207" t="s">
        <v>253</v>
      </c>
      <c r="C18" s="205"/>
      <c r="D18" s="205"/>
      <c r="E18" s="205"/>
      <c r="F18" s="205"/>
      <c r="G18" s="205"/>
      <c r="H18" s="205"/>
      <c r="I18" s="206"/>
    </row>
    <row r="22" spans="1:9" x14ac:dyDescent="0.3">
      <c r="B22" s="99" t="s">
        <v>244</v>
      </c>
    </row>
  </sheetData>
  <mergeCells count="6">
    <mergeCell ref="B4:C4"/>
    <mergeCell ref="B9:I9"/>
    <mergeCell ref="B12:I12"/>
    <mergeCell ref="B15:I15"/>
    <mergeCell ref="B18:I18"/>
    <mergeCell ref="D4:I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30"/>
  <sheetViews>
    <sheetView topLeftCell="B1" zoomScale="115" zoomScaleNormal="115" workbookViewId="0">
      <selection activeCell="M24" sqref="M24"/>
    </sheetView>
  </sheetViews>
  <sheetFormatPr defaultRowHeight="15" x14ac:dyDescent="0.25"/>
  <cols>
    <col min="1" max="1" width="4.28515625" customWidth="1"/>
    <col min="2" max="2" width="9.42578125" customWidth="1"/>
    <col min="3" max="3" width="10.7109375" customWidth="1"/>
    <col min="4" max="4" width="26.28515625" customWidth="1"/>
    <col min="5" max="5" width="37.85546875" customWidth="1"/>
    <col min="6" max="6" width="14.85546875" customWidth="1"/>
    <col min="7" max="7" width="15.7109375" customWidth="1"/>
    <col min="8" max="8" width="17" customWidth="1"/>
    <col min="9" max="9" width="16.7109375" customWidth="1"/>
    <col min="10" max="10" width="13.7109375" customWidth="1"/>
    <col min="11" max="13" width="13" customWidth="1"/>
    <col min="14" max="18" width="11.7109375" customWidth="1"/>
    <col min="19" max="19" width="7.5703125" customWidth="1"/>
    <col min="20" max="22" width="10.7109375" customWidth="1"/>
  </cols>
  <sheetData>
    <row r="1" spans="1:19" x14ac:dyDescent="0.25">
      <c r="A1" s="80" t="s">
        <v>134</v>
      </c>
      <c r="B1" s="81"/>
      <c r="C1" s="81"/>
      <c r="D1" s="81"/>
      <c r="E1" s="81"/>
      <c r="F1" s="81"/>
      <c r="G1" s="81"/>
      <c r="H1" s="81"/>
      <c r="I1" s="81"/>
      <c r="J1" s="81"/>
      <c r="K1" s="76"/>
    </row>
    <row r="2" spans="1:19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9" s="65" customFormat="1" ht="17.25" x14ac:dyDescent="0.25">
      <c r="A3" s="80" t="s">
        <v>130</v>
      </c>
      <c r="B3" s="83"/>
      <c r="C3" s="83"/>
      <c r="D3" s="83"/>
      <c r="E3" s="83"/>
      <c r="F3" s="83"/>
      <c r="G3" s="83"/>
      <c r="H3" s="83"/>
      <c r="I3" s="83"/>
      <c r="J3" s="83"/>
      <c r="K3" s="69"/>
      <c r="L3" s="69"/>
      <c r="M3" s="69"/>
    </row>
    <row r="4" spans="1:19" ht="17.25" x14ac:dyDescent="0.25">
      <c r="A4" s="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9" x14ac:dyDescent="0.25">
      <c r="A5" s="76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4" t="s">
        <v>126</v>
      </c>
      <c r="R5" s="284"/>
      <c r="S5" s="284"/>
    </row>
    <row r="6" spans="1:19" ht="33" customHeight="1" x14ac:dyDescent="0.25">
      <c r="B6" s="246" t="s">
        <v>8</v>
      </c>
      <c r="C6" s="246"/>
      <c r="D6" s="246" t="s">
        <v>54</v>
      </c>
      <c r="E6" s="234" t="s">
        <v>124</v>
      </c>
      <c r="F6" s="246" t="s">
        <v>127</v>
      </c>
      <c r="G6" s="246" t="s">
        <v>128</v>
      </c>
      <c r="H6" s="246" t="s">
        <v>149</v>
      </c>
      <c r="I6" s="246" t="s">
        <v>150</v>
      </c>
      <c r="J6" s="246" t="s">
        <v>24</v>
      </c>
      <c r="K6" s="246" t="s">
        <v>17</v>
      </c>
      <c r="L6" s="246"/>
      <c r="M6" s="246"/>
      <c r="N6" s="285" t="s">
        <v>155</v>
      </c>
      <c r="O6" s="286"/>
      <c r="P6" s="286"/>
      <c r="Q6" s="286"/>
      <c r="R6" s="287"/>
      <c r="S6" s="282" t="s">
        <v>129</v>
      </c>
    </row>
    <row r="7" spans="1:19" ht="23.25" customHeight="1" x14ac:dyDescent="0.25">
      <c r="B7" s="246"/>
      <c r="C7" s="246"/>
      <c r="D7" s="246"/>
      <c r="E7" s="288"/>
      <c r="F7" s="246"/>
      <c r="G7" s="246"/>
      <c r="H7" s="246"/>
      <c r="I7" s="246"/>
      <c r="J7" s="246"/>
      <c r="K7" s="91" t="s">
        <v>7</v>
      </c>
      <c r="L7" s="91" t="s">
        <v>119</v>
      </c>
      <c r="M7" s="55" t="s">
        <v>151</v>
      </c>
      <c r="N7" s="70" t="s">
        <v>32</v>
      </c>
      <c r="O7" s="70" t="s">
        <v>33</v>
      </c>
      <c r="P7" s="70" t="s">
        <v>34</v>
      </c>
      <c r="Q7" s="70" t="s">
        <v>123</v>
      </c>
      <c r="R7" s="70" t="s">
        <v>36</v>
      </c>
      <c r="S7" s="283"/>
    </row>
    <row r="8" spans="1:19" ht="110.25" customHeight="1" x14ac:dyDescent="0.25">
      <c r="B8" s="54" t="s">
        <v>2</v>
      </c>
      <c r="C8" s="54" t="s">
        <v>27</v>
      </c>
      <c r="D8" s="246"/>
      <c r="E8" s="288"/>
      <c r="F8" s="66"/>
      <c r="G8" s="66"/>
      <c r="H8" s="58" t="s">
        <v>12</v>
      </c>
      <c r="I8" s="58" t="s">
        <v>12</v>
      </c>
      <c r="J8" s="64" t="s">
        <v>12</v>
      </c>
      <c r="K8" s="58" t="s">
        <v>12</v>
      </c>
      <c r="L8" s="58" t="s">
        <v>12</v>
      </c>
      <c r="M8" s="58" t="s">
        <v>12</v>
      </c>
      <c r="N8" s="64" t="s">
        <v>12</v>
      </c>
      <c r="O8" s="64" t="s">
        <v>12</v>
      </c>
      <c r="P8" s="64" t="s">
        <v>12</v>
      </c>
      <c r="Q8" s="64" t="s">
        <v>12</v>
      </c>
      <c r="R8" s="64" t="s">
        <v>12</v>
      </c>
      <c r="S8" s="283"/>
    </row>
    <row r="9" spans="1:19" x14ac:dyDescent="0.25">
      <c r="B9" s="16"/>
      <c r="C9" s="16"/>
      <c r="D9" s="16"/>
      <c r="E9" s="16"/>
      <c r="F9" s="16"/>
      <c r="G9" s="16"/>
      <c r="H9" s="57">
        <f>+H10</f>
        <v>0</v>
      </c>
      <c r="I9" s="57">
        <f t="shared" ref="I9:R11" si="0">+I10</f>
        <v>0</v>
      </c>
      <c r="J9" s="62">
        <f t="shared" si="0"/>
        <v>0</v>
      </c>
      <c r="K9" s="57">
        <f t="shared" si="0"/>
        <v>0</v>
      </c>
      <c r="L9" s="57">
        <f t="shared" si="0"/>
        <v>0</v>
      </c>
      <c r="M9" s="57">
        <f t="shared" si="0"/>
        <v>0</v>
      </c>
      <c r="N9" s="62">
        <f t="shared" si="0"/>
        <v>0</v>
      </c>
      <c r="O9" s="62">
        <f t="shared" si="0"/>
        <v>0</v>
      </c>
      <c r="P9" s="62">
        <f t="shared" si="0"/>
        <v>0</v>
      </c>
      <c r="Q9" s="62">
        <f t="shared" si="0"/>
        <v>0</v>
      </c>
      <c r="R9" s="62">
        <f t="shared" si="0"/>
        <v>0</v>
      </c>
      <c r="S9" s="71"/>
    </row>
    <row r="10" spans="1:19" ht="33.75" customHeight="1" x14ac:dyDescent="0.25">
      <c r="B10" s="16"/>
      <c r="C10" s="16"/>
      <c r="D10" s="16"/>
      <c r="E10" s="16"/>
      <c r="F10" s="16"/>
      <c r="G10" s="16"/>
      <c r="H10" s="57">
        <f>+H11</f>
        <v>0</v>
      </c>
      <c r="I10" s="57">
        <f t="shared" si="0"/>
        <v>0</v>
      </c>
      <c r="J10" s="62">
        <f t="shared" si="0"/>
        <v>0</v>
      </c>
      <c r="K10" s="57">
        <f t="shared" si="0"/>
        <v>0</v>
      </c>
      <c r="L10" s="57">
        <f t="shared" si="0"/>
        <v>0</v>
      </c>
      <c r="M10" s="57">
        <f t="shared" si="0"/>
        <v>0</v>
      </c>
      <c r="N10" s="62">
        <f t="shared" si="0"/>
        <v>0</v>
      </c>
      <c r="O10" s="62">
        <f t="shared" si="0"/>
        <v>0</v>
      </c>
      <c r="P10" s="62">
        <f t="shared" si="0"/>
        <v>0</v>
      </c>
      <c r="Q10" s="62">
        <f t="shared" si="0"/>
        <v>0</v>
      </c>
      <c r="R10" s="62">
        <f t="shared" si="0"/>
        <v>0</v>
      </c>
      <c r="S10" s="71"/>
    </row>
    <row r="11" spans="1:19" x14ac:dyDescent="0.25">
      <c r="B11" s="16"/>
      <c r="C11" s="16"/>
      <c r="D11" s="16"/>
      <c r="E11" s="16"/>
      <c r="F11" s="16"/>
      <c r="G11" s="16"/>
      <c r="H11" s="57">
        <f>+H12</f>
        <v>0</v>
      </c>
      <c r="I11" s="57">
        <f t="shared" si="0"/>
        <v>0</v>
      </c>
      <c r="J11" s="62">
        <f t="shared" si="0"/>
        <v>0</v>
      </c>
      <c r="K11" s="57">
        <f t="shared" si="0"/>
        <v>0</v>
      </c>
      <c r="L11" s="57">
        <f t="shared" si="0"/>
        <v>0</v>
      </c>
      <c r="M11" s="57">
        <f t="shared" si="0"/>
        <v>0</v>
      </c>
      <c r="N11" s="62">
        <f t="shared" si="0"/>
        <v>0</v>
      </c>
      <c r="O11" s="62">
        <f t="shared" si="0"/>
        <v>0</v>
      </c>
      <c r="P11" s="62">
        <f t="shared" si="0"/>
        <v>0</v>
      </c>
      <c r="Q11" s="62">
        <f t="shared" si="0"/>
        <v>0</v>
      </c>
      <c r="R11" s="62">
        <f t="shared" si="0"/>
        <v>0</v>
      </c>
      <c r="S11" s="71"/>
    </row>
    <row r="12" spans="1:19" x14ac:dyDescent="0.25">
      <c r="B12" s="16"/>
      <c r="C12" s="16"/>
      <c r="D12" s="16"/>
      <c r="E12" s="16"/>
      <c r="F12" s="16"/>
      <c r="G12" s="16"/>
      <c r="H12" s="57">
        <v>0</v>
      </c>
      <c r="I12" s="57">
        <v>0</v>
      </c>
      <c r="J12" s="62">
        <v>0</v>
      </c>
      <c r="K12" s="57">
        <v>0</v>
      </c>
      <c r="L12" s="57">
        <v>0</v>
      </c>
      <c r="M12" s="57">
        <v>0</v>
      </c>
      <c r="N12" s="62">
        <v>0</v>
      </c>
      <c r="O12" s="62">
        <v>0</v>
      </c>
      <c r="P12" s="62">
        <v>0</v>
      </c>
      <c r="Q12" s="62">
        <v>0</v>
      </c>
      <c r="R12" s="62">
        <f>+N12+O12+P12+Q12</f>
        <v>0</v>
      </c>
      <c r="S12" s="71"/>
    </row>
    <row r="13" spans="1:19" x14ac:dyDescent="0.25">
      <c r="B13" s="16"/>
      <c r="C13" s="16"/>
      <c r="D13" s="16"/>
      <c r="E13" s="16"/>
      <c r="F13" s="16"/>
      <c r="G13" s="16"/>
      <c r="H13" s="57"/>
      <c r="I13" s="57"/>
      <c r="J13" s="62"/>
      <c r="K13" s="57"/>
      <c r="L13" s="57"/>
      <c r="M13" s="57"/>
      <c r="N13" s="62"/>
      <c r="O13" s="62"/>
      <c r="P13" s="62"/>
      <c r="Q13" s="62"/>
      <c r="R13" s="62"/>
      <c r="S13" s="71"/>
    </row>
    <row r="14" spans="1:19" x14ac:dyDescent="0.25">
      <c r="B14" s="16"/>
      <c r="C14" s="16"/>
      <c r="D14" s="16"/>
      <c r="E14" s="16"/>
      <c r="F14" s="16"/>
      <c r="G14" s="16"/>
      <c r="H14" s="57"/>
      <c r="I14" s="57"/>
      <c r="J14" s="62"/>
      <c r="K14" s="57"/>
      <c r="L14" s="57"/>
      <c r="M14" s="57"/>
      <c r="N14" s="62"/>
      <c r="O14" s="62"/>
      <c r="P14" s="62"/>
      <c r="Q14" s="62"/>
      <c r="R14" s="62"/>
      <c r="S14" s="71"/>
    </row>
    <row r="15" spans="1:19" x14ac:dyDescent="0.25">
      <c r="B15" s="16"/>
      <c r="C15" s="16"/>
      <c r="D15" s="16"/>
      <c r="E15" s="16"/>
      <c r="F15" s="16"/>
      <c r="G15" s="16"/>
      <c r="H15" s="57"/>
      <c r="I15" s="57"/>
      <c r="J15" s="62"/>
      <c r="K15" s="57"/>
      <c r="L15" s="57"/>
      <c r="M15" s="57"/>
      <c r="N15" s="62"/>
      <c r="O15" s="62"/>
      <c r="P15" s="62"/>
      <c r="Q15" s="62"/>
      <c r="R15" s="62"/>
      <c r="S15" s="71"/>
    </row>
    <row r="16" spans="1:19" x14ac:dyDescent="0.25">
      <c r="B16" s="16"/>
      <c r="C16" s="16"/>
      <c r="D16" s="16"/>
      <c r="E16" s="16"/>
      <c r="F16" s="16"/>
      <c r="G16" s="16"/>
      <c r="H16" s="57"/>
      <c r="I16" s="57"/>
      <c r="J16" s="62"/>
      <c r="K16" s="57"/>
      <c r="L16" s="57"/>
      <c r="M16" s="57"/>
      <c r="N16" s="62"/>
      <c r="O16" s="62"/>
      <c r="P16" s="62"/>
      <c r="Q16" s="62"/>
      <c r="R16" s="62"/>
      <c r="S16" s="71"/>
    </row>
    <row r="17" spans="1:19" x14ac:dyDescent="0.25">
      <c r="B17" s="32"/>
      <c r="C17" s="32"/>
      <c r="D17" s="32"/>
      <c r="E17" s="32"/>
      <c r="F17" s="32"/>
      <c r="G17" s="32"/>
      <c r="H17" s="57"/>
      <c r="I17" s="57"/>
      <c r="J17" s="62"/>
      <c r="K17" s="57"/>
      <c r="L17" s="57"/>
      <c r="M17" s="57"/>
      <c r="N17" s="62"/>
      <c r="O17" s="62"/>
      <c r="P17" s="62"/>
      <c r="Q17" s="62"/>
      <c r="R17" s="62"/>
      <c r="S17" s="71"/>
    </row>
    <row r="18" spans="1:19" ht="17.25" customHeight="1" x14ac:dyDescent="0.25">
      <c r="A18" s="30"/>
      <c r="B18" s="249" t="s">
        <v>12</v>
      </c>
      <c r="C18" s="250"/>
      <c r="D18" s="251"/>
      <c r="E18" s="56"/>
      <c r="F18" s="61"/>
      <c r="G18" s="61"/>
      <c r="H18" s="34"/>
      <c r="I18" s="34"/>
      <c r="J18" s="34"/>
      <c r="K18" s="34"/>
      <c r="L18" s="34"/>
      <c r="M18" s="34"/>
      <c r="N18" s="62"/>
      <c r="O18" s="34"/>
      <c r="P18" s="34"/>
      <c r="Q18" s="34"/>
      <c r="R18" s="34"/>
      <c r="S18" s="34" t="s">
        <v>46</v>
      </c>
    </row>
    <row r="24" spans="1:19" ht="57" customHeight="1" x14ac:dyDescent="0.25"/>
    <row r="25" spans="1:19" ht="36.75" customHeight="1" x14ac:dyDescent="0.25"/>
    <row r="29" spans="1:19" ht="15" customHeight="1" x14ac:dyDescent="0.25"/>
    <row r="30" spans="1:19" ht="15" customHeight="1" x14ac:dyDescent="0.25"/>
  </sheetData>
  <mergeCells count="14">
    <mergeCell ref="S6:S8"/>
    <mergeCell ref="Q5:S5"/>
    <mergeCell ref="J6:J7"/>
    <mergeCell ref="B18:D18"/>
    <mergeCell ref="N6:R6"/>
    <mergeCell ref="E6:E8"/>
    <mergeCell ref="B6:C7"/>
    <mergeCell ref="D6:D8"/>
    <mergeCell ref="H6:H7"/>
    <mergeCell ref="I6:I7"/>
    <mergeCell ref="K6:M6"/>
    <mergeCell ref="G6:G7"/>
    <mergeCell ref="B5:P5"/>
    <mergeCell ref="F6:F7"/>
  </mergeCells>
  <pageMargins left="0.7" right="0.7" top="0.75" bottom="0.75" header="0.3" footer="0.3"/>
  <pageSetup paperSize="9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16"/>
  <sheetViews>
    <sheetView workbookViewId="0">
      <selection activeCell="E14" sqref="E14"/>
    </sheetView>
  </sheetViews>
  <sheetFormatPr defaultRowHeight="16.5" x14ac:dyDescent="0.3"/>
  <cols>
    <col min="1" max="1" width="4.85546875" style="96" customWidth="1"/>
    <col min="2" max="2" width="92.7109375" style="96" customWidth="1"/>
    <col min="3" max="3" width="14.28515625" style="96" customWidth="1"/>
    <col min="4" max="4" width="12.28515625" style="96" customWidth="1"/>
    <col min="5" max="5" width="12.7109375" style="96" customWidth="1"/>
    <col min="6" max="6" width="12.5703125" style="96" customWidth="1"/>
    <col min="7" max="7" width="8.42578125" style="96" customWidth="1"/>
    <col min="8" max="11" width="9.140625" style="96"/>
    <col min="12" max="12" width="21" style="96" customWidth="1"/>
    <col min="13" max="16" width="9.140625" style="96"/>
    <col min="17" max="17" width="0" style="96" hidden="1" customWidth="1"/>
    <col min="18" max="16384" width="9.140625" style="96"/>
  </cols>
  <sheetData>
    <row r="1" spans="1:12" ht="30" customHeight="1" x14ac:dyDescent="0.3">
      <c r="A1" s="4" t="s">
        <v>55</v>
      </c>
      <c r="B1" s="11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5" customFormat="1" ht="15.75" customHeight="1" x14ac:dyDescent="0.25"/>
    <row r="3" spans="1:12" ht="38.25" customHeight="1" x14ac:dyDescent="0.3">
      <c r="A3" s="290" t="s">
        <v>163</v>
      </c>
      <c r="B3" s="290"/>
      <c r="C3" s="290"/>
      <c r="D3" s="290"/>
      <c r="E3" s="290"/>
      <c r="F3" s="290"/>
    </row>
    <row r="4" spans="1:12" x14ac:dyDescent="0.3">
      <c r="C4" s="35"/>
      <c r="D4" s="35"/>
      <c r="E4" s="35"/>
      <c r="F4" s="35" t="s">
        <v>15</v>
      </c>
    </row>
    <row r="5" spans="1:12" ht="40.5" x14ac:dyDescent="0.3">
      <c r="B5" s="40"/>
      <c r="C5" s="37" t="s">
        <v>241</v>
      </c>
      <c r="D5" s="36" t="s">
        <v>18</v>
      </c>
      <c r="E5" s="36" t="s">
        <v>118</v>
      </c>
      <c r="F5" s="36" t="s">
        <v>142</v>
      </c>
    </row>
    <row r="6" spans="1:12" ht="27" x14ac:dyDescent="0.3">
      <c r="B6" s="95" t="s">
        <v>161</v>
      </c>
      <c r="C6" s="193" t="s">
        <v>14</v>
      </c>
      <c r="D6" s="194"/>
      <c r="E6" s="184"/>
      <c r="F6" s="194"/>
    </row>
    <row r="7" spans="1:12" s="98" customFormat="1" ht="27" x14ac:dyDescent="0.3">
      <c r="B7" s="38" t="s">
        <v>156</v>
      </c>
      <c r="C7" s="194">
        <f>+'[1]2-ԸՆԴԱՄԵՆԸ ԾԱԽՍԵՐ'!$G$14</f>
        <v>934213.33568000013</v>
      </c>
      <c r="D7" s="195" t="s">
        <v>14</v>
      </c>
      <c r="E7" s="195" t="s">
        <v>14</v>
      </c>
      <c r="F7" s="195" t="s">
        <v>14</v>
      </c>
    </row>
    <row r="8" spans="1:12" ht="27" x14ac:dyDescent="0.3">
      <c r="B8" s="38" t="s">
        <v>157</v>
      </c>
      <c r="C8" s="193" t="s">
        <v>14</v>
      </c>
      <c r="D8" s="193">
        <f t="shared" ref="D8:F8" si="0">D9+D10+D11</f>
        <v>995666.17423348839</v>
      </c>
      <c r="E8" s="193">
        <f t="shared" si="0"/>
        <v>1002832.5316734884</v>
      </c>
      <c r="F8" s="193">
        <f t="shared" si="0"/>
        <v>1022246.4714068216</v>
      </c>
    </row>
    <row r="9" spans="1:12" ht="27" x14ac:dyDescent="0.3">
      <c r="B9" s="39" t="s">
        <v>158</v>
      </c>
      <c r="C9" s="193" t="s">
        <v>14</v>
      </c>
      <c r="D9" s="194">
        <f>+'[1]2-ԸՆԴԱՄԵՆԸ ԾԱԽՍԵՐ'!$H$14</f>
        <v>995666.17423348839</v>
      </c>
      <c r="E9" s="194">
        <f>+'[1]2-ԸՆԴԱՄԵՆԸ ԾԱԽՍԵՐ'!$L$14</f>
        <v>1002832.5316734884</v>
      </c>
      <c r="F9" s="194">
        <f>+'[1]2-ԸՆԴԱՄԵՆԸ ԾԱԽՍԵՐ'!$M$14</f>
        <v>1022246.4714068216</v>
      </c>
    </row>
    <row r="10" spans="1:12" s="98" customFormat="1" x14ac:dyDescent="0.3">
      <c r="B10" s="39" t="s">
        <v>28</v>
      </c>
      <c r="C10" s="193" t="s">
        <v>14</v>
      </c>
      <c r="D10" s="194"/>
      <c r="E10" s="194"/>
      <c r="F10" s="194"/>
    </row>
    <row r="11" spans="1:12" x14ac:dyDescent="0.3">
      <c r="B11" s="39" t="s">
        <v>29</v>
      </c>
      <c r="C11" s="193" t="s">
        <v>14</v>
      </c>
      <c r="D11" s="194"/>
      <c r="E11" s="194"/>
      <c r="F11" s="194"/>
    </row>
    <row r="12" spans="1:12" x14ac:dyDescent="0.3">
      <c r="B12" s="38" t="s">
        <v>116</v>
      </c>
      <c r="C12" s="193" t="s">
        <v>14</v>
      </c>
      <c r="D12" s="193">
        <f>D8-C7</f>
        <v>61452.838553488255</v>
      </c>
      <c r="E12" s="193">
        <f>E8-C7</f>
        <v>68619.195993488305</v>
      </c>
      <c r="F12" s="193">
        <f>F8-C7</f>
        <v>88033.135726821492</v>
      </c>
    </row>
    <row r="13" spans="1:12" ht="27" x14ac:dyDescent="0.3">
      <c r="B13" s="38" t="s">
        <v>117</v>
      </c>
      <c r="C13" s="193" t="s">
        <v>14</v>
      </c>
      <c r="D13" s="193">
        <f t="shared" ref="D13:F13" si="1">D8-D6</f>
        <v>995666.17423348839</v>
      </c>
      <c r="E13" s="193">
        <f t="shared" si="1"/>
        <v>1002832.5316734884</v>
      </c>
      <c r="F13" s="193">
        <f t="shared" si="1"/>
        <v>1022246.4714068216</v>
      </c>
    </row>
    <row r="14" spans="1:12" ht="45.75" customHeight="1" x14ac:dyDescent="0.3"/>
    <row r="15" spans="1:12" x14ac:dyDescent="0.3">
      <c r="B15" s="99" t="s">
        <v>162</v>
      </c>
    </row>
    <row r="16" spans="1:12" x14ac:dyDescent="0.3">
      <c r="B16" s="99" t="s">
        <v>164</v>
      </c>
    </row>
  </sheetData>
  <mergeCells count="1">
    <mergeCell ref="A3:F3"/>
  </mergeCells>
  <pageMargins left="0.18" right="0.23" top="0.75" bottom="0.75" header="0.3" footer="0.3"/>
  <pageSetup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D25" sqref="D25"/>
    </sheetView>
  </sheetViews>
  <sheetFormatPr defaultRowHeight="15" x14ac:dyDescent="0.25"/>
  <cols>
    <col min="2" max="2" width="16.28515625" customWidth="1"/>
    <col min="3" max="3" width="18.42578125" customWidth="1"/>
    <col min="4" max="4" width="30.7109375" customWidth="1"/>
    <col min="8" max="8" width="36.42578125" customWidth="1"/>
  </cols>
  <sheetData>
    <row r="1" spans="1:15" ht="32.25" customHeight="1" x14ac:dyDescent="0.25">
      <c r="A1" s="290" t="s">
        <v>108</v>
      </c>
      <c r="B1" s="290"/>
      <c r="C1" s="290"/>
      <c r="D1" s="290"/>
      <c r="E1" s="290"/>
      <c r="F1" s="290"/>
      <c r="G1" s="290"/>
      <c r="H1" s="290"/>
      <c r="I1" s="4"/>
      <c r="J1" s="4"/>
      <c r="K1" s="4"/>
      <c r="L1" s="4"/>
      <c r="M1" s="4"/>
      <c r="N1" s="4"/>
      <c r="O1" s="4"/>
    </row>
    <row r="2" spans="1:15" ht="17.25" customHeight="1" x14ac:dyDescent="0.25"/>
    <row r="3" spans="1:15" x14ac:dyDescent="0.25">
      <c r="B3" s="292" t="s">
        <v>109</v>
      </c>
      <c r="C3" s="292"/>
      <c r="D3" s="293"/>
      <c r="E3" s="293"/>
      <c r="F3" s="293"/>
      <c r="G3" s="293"/>
      <c r="H3" s="293"/>
    </row>
    <row r="4" spans="1:15" x14ac:dyDescent="0.25">
      <c r="B4" s="292" t="s">
        <v>110</v>
      </c>
      <c r="C4" s="292"/>
      <c r="D4" s="293"/>
      <c r="E4" s="293"/>
      <c r="F4" s="293"/>
      <c r="G4" s="293"/>
      <c r="H4" s="293"/>
    </row>
    <row r="5" spans="1:15" x14ac:dyDescent="0.25">
      <c r="B5" s="292" t="s">
        <v>111</v>
      </c>
      <c r="C5" s="292"/>
      <c r="D5" s="293"/>
      <c r="E5" s="293"/>
      <c r="F5" s="293"/>
      <c r="G5" s="293"/>
      <c r="H5" s="293"/>
    </row>
    <row r="6" spans="1:15" x14ac:dyDescent="0.25">
      <c r="B6" s="292" t="s">
        <v>112</v>
      </c>
      <c r="C6" s="292"/>
      <c r="D6" s="293"/>
      <c r="E6" s="293"/>
      <c r="F6" s="293"/>
      <c r="G6" s="293"/>
      <c r="H6" s="293"/>
    </row>
    <row r="9" spans="1:15" x14ac:dyDescent="0.25">
      <c r="A9" s="4" t="s">
        <v>37</v>
      </c>
    </row>
    <row r="10" spans="1:15" x14ac:dyDescent="0.25">
      <c r="B10" s="4"/>
    </row>
    <row r="11" spans="1:15" ht="25.5" customHeight="1" x14ac:dyDescent="0.25">
      <c r="B11" s="246" t="s">
        <v>8</v>
      </c>
      <c r="C11" s="246"/>
      <c r="D11" s="246" t="s">
        <v>38</v>
      </c>
      <c r="E11" s="246" t="s">
        <v>113</v>
      </c>
      <c r="F11" s="246"/>
      <c r="G11" s="246"/>
      <c r="H11" s="246" t="s">
        <v>114</v>
      </c>
    </row>
    <row r="12" spans="1:15" ht="28.5" customHeight="1" x14ac:dyDescent="0.25">
      <c r="B12" s="28" t="s">
        <v>2</v>
      </c>
      <c r="C12" s="28" t="s">
        <v>27</v>
      </c>
      <c r="D12" s="246"/>
      <c r="E12" s="28" t="s">
        <v>7</v>
      </c>
      <c r="F12" s="28" t="s">
        <v>119</v>
      </c>
      <c r="G12" s="28" t="s">
        <v>151</v>
      </c>
      <c r="H12" s="246"/>
    </row>
    <row r="13" spans="1:15" x14ac:dyDescent="0.25">
      <c r="B13" s="16"/>
      <c r="C13" s="16"/>
      <c r="D13" s="16"/>
      <c r="E13" s="17"/>
      <c r="F13" s="17"/>
      <c r="G13" s="17"/>
      <c r="H13" s="17"/>
    </row>
    <row r="14" spans="1:15" x14ac:dyDescent="0.25">
      <c r="B14" s="16"/>
      <c r="C14" s="16"/>
      <c r="D14" s="16"/>
      <c r="E14" s="17"/>
      <c r="F14" s="17"/>
      <c r="G14" s="17"/>
      <c r="H14" s="17"/>
    </row>
    <row r="15" spans="1:15" x14ac:dyDescent="0.25">
      <c r="B15" s="16"/>
      <c r="C15" s="16"/>
      <c r="D15" s="16"/>
      <c r="E15" s="17"/>
      <c r="F15" s="17"/>
      <c r="G15" s="17"/>
      <c r="H15" s="17"/>
    </row>
    <row r="16" spans="1:15" x14ac:dyDescent="0.25">
      <c r="B16" s="291" t="s">
        <v>12</v>
      </c>
      <c r="C16" s="291"/>
      <c r="D16" s="291"/>
      <c r="E16" s="28">
        <f>SUM(E13:E15)</f>
        <v>0</v>
      </c>
      <c r="F16" s="28">
        <f t="shared" ref="F16:G16" si="0">SUM(F13:F15)</f>
        <v>0</v>
      </c>
      <c r="G16" s="28">
        <f t="shared" si="0"/>
        <v>0</v>
      </c>
      <c r="H16" s="28" t="s">
        <v>46</v>
      </c>
    </row>
    <row r="18" spans="2:2" x14ac:dyDescent="0.25">
      <c r="B18" s="172" t="s">
        <v>165</v>
      </c>
    </row>
  </sheetData>
  <mergeCells count="14">
    <mergeCell ref="A1:H1"/>
    <mergeCell ref="B16:D16"/>
    <mergeCell ref="B11:C11"/>
    <mergeCell ref="D11:D12"/>
    <mergeCell ref="E11:G11"/>
    <mergeCell ref="H11:H12"/>
    <mergeCell ref="B3:C3"/>
    <mergeCell ref="B4:C4"/>
    <mergeCell ref="B5:C5"/>
    <mergeCell ref="B6:C6"/>
    <mergeCell ref="D3:H3"/>
    <mergeCell ref="D4:H4"/>
    <mergeCell ref="D5:H5"/>
    <mergeCell ref="D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7"/>
  <sheetViews>
    <sheetView zoomScale="115" zoomScaleNormal="115" workbookViewId="0">
      <selection activeCell="C18" sqref="C18"/>
    </sheetView>
  </sheetViews>
  <sheetFormatPr defaultRowHeight="15" x14ac:dyDescent="0.25"/>
  <cols>
    <col min="1" max="1" width="8.5703125" customWidth="1"/>
    <col min="2" max="2" width="32.42578125" customWidth="1"/>
    <col min="3" max="3" width="28.42578125" customWidth="1"/>
    <col min="4" max="4" width="37.28515625" customWidth="1"/>
    <col min="5" max="5" width="43.85546875" customWidth="1"/>
  </cols>
  <sheetData>
    <row r="1" spans="1:5" x14ac:dyDescent="0.25">
      <c r="A1" s="4" t="s">
        <v>56</v>
      </c>
      <c r="B1" s="4"/>
      <c r="C1" s="4"/>
      <c r="D1" s="4"/>
    </row>
    <row r="3" spans="1:5" ht="25.5" x14ac:dyDescent="0.25">
      <c r="B3" s="28" t="s">
        <v>40</v>
      </c>
      <c r="C3" s="28" t="s">
        <v>115</v>
      </c>
      <c r="D3" s="28" t="s">
        <v>41</v>
      </c>
      <c r="E3" s="28" t="s">
        <v>42</v>
      </c>
    </row>
    <row r="4" spans="1:5" ht="25.5" x14ac:dyDescent="0.25">
      <c r="B4" s="21" t="s">
        <v>298</v>
      </c>
      <c r="C4" s="92">
        <v>2</v>
      </c>
      <c r="D4" s="21" t="s">
        <v>300</v>
      </c>
      <c r="E4" s="21" t="s">
        <v>301</v>
      </c>
    </row>
    <row r="5" spans="1:5" ht="25.5" x14ac:dyDescent="0.25">
      <c r="B5" s="21" t="s">
        <v>299</v>
      </c>
      <c r="C5" s="92">
        <v>2</v>
      </c>
      <c r="D5" s="21" t="s">
        <v>300</v>
      </c>
      <c r="E5" s="21" t="s">
        <v>302</v>
      </c>
    </row>
    <row r="7" spans="1:5" x14ac:dyDescent="0.25">
      <c r="B7" s="99" t="s">
        <v>165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="82" zoomScaleNormal="82" zoomScaleSheetLayoutView="50" workbookViewId="0">
      <selection activeCell="D15" sqref="D15"/>
    </sheetView>
  </sheetViews>
  <sheetFormatPr defaultRowHeight="16.5" x14ac:dyDescent="0.3"/>
  <cols>
    <col min="1" max="1" width="9.140625" style="109"/>
    <col min="2" max="2" width="11.5703125" style="110" customWidth="1"/>
    <col min="3" max="3" width="7.7109375" style="110" bestFit="1" customWidth="1"/>
    <col min="4" max="4" width="31.85546875" style="111" customWidth="1"/>
    <col min="5" max="5" width="27.7109375" style="111" customWidth="1"/>
    <col min="6" max="6" width="19" style="112" customWidth="1"/>
    <col min="7" max="7" width="12.5703125" style="112" bestFit="1" customWidth="1"/>
    <col min="8" max="8" width="36" style="111" customWidth="1"/>
    <col min="9" max="9" width="19" style="115" bestFit="1" customWidth="1"/>
    <col min="10" max="10" width="25.7109375" style="115" customWidth="1"/>
    <col min="11" max="11" width="17" style="115" customWidth="1"/>
    <col min="12" max="12" width="26" style="116" customWidth="1"/>
    <col min="13" max="13" width="19.85546875" style="116" customWidth="1"/>
    <col min="14" max="14" width="15.85546875" style="117" customWidth="1"/>
    <col min="15" max="15" width="22" style="117" customWidth="1"/>
    <col min="16" max="16" width="14" style="119" customWidth="1"/>
    <col min="17" max="17" width="15" style="109" customWidth="1"/>
    <col min="18" max="18" width="15.42578125" style="109" customWidth="1"/>
    <col min="19" max="19" width="21.140625" style="109" customWidth="1"/>
    <col min="20" max="20" width="37.5703125" style="109" customWidth="1"/>
    <col min="21" max="16384" width="9.140625" style="109"/>
  </cols>
  <sheetData>
    <row r="1" spans="1:20" x14ac:dyDescent="0.3">
      <c r="B1" s="122" t="s">
        <v>197</v>
      </c>
      <c r="D1" s="110"/>
      <c r="E1" s="109"/>
      <c r="F1" s="111"/>
      <c r="H1" s="109"/>
      <c r="I1" s="123"/>
      <c r="J1" s="124"/>
      <c r="K1" s="124"/>
      <c r="L1" s="124"/>
      <c r="M1" s="125"/>
      <c r="N1" s="125"/>
      <c r="O1" s="126"/>
      <c r="P1" s="127"/>
    </row>
    <row r="2" spans="1:20" x14ac:dyDescent="0.3">
      <c r="B2" s="109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118"/>
    </row>
    <row r="3" spans="1:20" x14ac:dyDescent="0.3">
      <c r="B3" s="109"/>
      <c r="D3" s="110"/>
      <c r="F3" s="111"/>
      <c r="H3" s="113"/>
      <c r="I3" s="114"/>
      <c r="L3" s="115"/>
      <c r="N3" s="116"/>
      <c r="P3" s="117"/>
      <c r="Q3" s="119"/>
      <c r="R3" s="109" t="s">
        <v>192</v>
      </c>
    </row>
    <row r="4" spans="1:20" s="120" customFormat="1" ht="82.5" x14ac:dyDescent="0.3">
      <c r="B4" s="128" t="s">
        <v>187</v>
      </c>
      <c r="C4" s="128" t="s">
        <v>188</v>
      </c>
      <c r="D4" s="129" t="s">
        <v>182</v>
      </c>
      <c r="E4" s="129" t="s">
        <v>189</v>
      </c>
      <c r="F4" s="129" t="s">
        <v>218</v>
      </c>
      <c r="G4" s="129" t="s">
        <v>183</v>
      </c>
      <c r="H4" s="129" t="s">
        <v>219</v>
      </c>
      <c r="I4" s="130" t="s">
        <v>222</v>
      </c>
      <c r="J4" s="130" t="s">
        <v>184</v>
      </c>
      <c r="K4" s="130" t="s">
        <v>185</v>
      </c>
      <c r="L4" s="131" t="s">
        <v>190</v>
      </c>
      <c r="M4" s="131" t="s">
        <v>191</v>
      </c>
      <c r="N4" s="132" t="s">
        <v>239</v>
      </c>
      <c r="O4" s="132" t="s">
        <v>193</v>
      </c>
      <c r="P4" s="133" t="s">
        <v>194</v>
      </c>
      <c r="Q4" s="133" t="s">
        <v>195</v>
      </c>
      <c r="R4" s="133" t="s">
        <v>196</v>
      </c>
    </row>
    <row r="5" spans="1:20" s="121" customForma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0" x14ac:dyDescent="0.3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0" s="111" customFormat="1" x14ac:dyDescent="0.3">
      <c r="A7" s="10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09"/>
      <c r="T7" s="109"/>
    </row>
    <row r="8" spans="1:20" s="111" customFormat="1" x14ac:dyDescent="0.3">
      <c r="A8" s="109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09"/>
      <c r="T8" s="109"/>
    </row>
    <row r="9" spans="1:20" x14ac:dyDescent="0.3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0" x14ac:dyDescent="0.3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3" spans="1:20" x14ac:dyDescent="0.3">
      <c r="D13" s="151" t="s">
        <v>186</v>
      </c>
    </row>
    <row r="15" spans="1:20" x14ac:dyDescent="0.3">
      <c r="D15" s="172" t="s">
        <v>165</v>
      </c>
    </row>
  </sheetData>
  <mergeCells count="1">
    <mergeCell ref="C2:P2"/>
  </mergeCells>
  <pageMargins left="0.23622047244094491" right="0.23622047244094491" top="0.27559055118110237" bottom="0.19685039370078741" header="0.15748031496062992" footer="0.15748031496062992"/>
  <pageSetup paperSize="9" scale="30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view="pageBreakPreview" topLeftCell="A40" zoomScale="120" zoomScaleNormal="145" zoomScaleSheetLayoutView="120" workbookViewId="0">
      <selection activeCell="Q96" sqref="Q96"/>
    </sheetView>
  </sheetViews>
  <sheetFormatPr defaultRowHeight="15" x14ac:dyDescent="0.25"/>
  <cols>
    <col min="1" max="5" width="9.140625" style="65"/>
    <col min="6" max="6" width="16.140625" style="65" customWidth="1"/>
    <col min="7" max="7" width="26.28515625" style="65" customWidth="1"/>
    <col min="8" max="8" width="59.42578125" style="65" customWidth="1"/>
    <col min="9" max="9" width="7.7109375" style="65" customWidth="1"/>
    <col min="10" max="16384" width="9.140625" style="65"/>
  </cols>
  <sheetData>
    <row r="1" spans="1:12" ht="21.75" customHeight="1" x14ac:dyDescent="0.25">
      <c r="A1" s="302" t="s">
        <v>39</v>
      </c>
      <c r="B1" s="302"/>
      <c r="C1" s="302"/>
      <c r="D1" s="302"/>
      <c r="E1" s="302"/>
      <c r="F1" s="302"/>
      <c r="G1" s="302"/>
      <c r="H1" s="302"/>
    </row>
    <row r="2" spans="1:12" ht="21.75" customHeight="1" x14ac:dyDescent="0.25">
      <c r="A2" s="305" t="s">
        <v>57</v>
      </c>
      <c r="B2" s="305"/>
      <c r="C2" s="305"/>
      <c r="D2" s="305"/>
      <c r="E2" s="305"/>
      <c r="F2" s="305"/>
      <c r="G2" s="305"/>
      <c r="H2" s="305"/>
    </row>
    <row r="3" spans="1:12" ht="15" customHeight="1" x14ac:dyDescent="0.25">
      <c r="A3" s="302"/>
      <c r="B3" s="302"/>
      <c r="C3" s="302"/>
      <c r="D3" s="302"/>
      <c r="E3" s="302"/>
      <c r="F3" s="302"/>
      <c r="G3" s="302"/>
      <c r="H3" s="302"/>
    </row>
    <row r="4" spans="1:12" x14ac:dyDescent="0.25">
      <c r="A4" s="295" t="s">
        <v>210</v>
      </c>
      <c r="B4" s="295"/>
      <c r="C4" s="295"/>
      <c r="D4" s="295"/>
      <c r="E4" s="295"/>
      <c r="F4" s="295"/>
      <c r="G4" s="295"/>
      <c r="H4" s="295"/>
    </row>
    <row r="5" spans="1:12" x14ac:dyDescent="0.25">
      <c r="A5" s="276"/>
      <c r="B5" s="276"/>
      <c r="C5" s="276"/>
      <c r="D5" s="276"/>
      <c r="E5" s="276"/>
      <c r="F5" s="276"/>
      <c r="G5" s="276"/>
      <c r="H5" s="276"/>
    </row>
    <row r="6" spans="1:12" x14ac:dyDescent="0.25">
      <c r="A6" s="309" t="s">
        <v>58</v>
      </c>
      <c r="B6" s="310"/>
      <c r="C6" s="310"/>
      <c r="D6" s="310"/>
      <c r="E6" s="310"/>
      <c r="F6" s="310"/>
      <c r="G6" s="310"/>
      <c r="H6" s="310"/>
    </row>
    <row r="7" spans="1:12" x14ac:dyDescent="0.25">
      <c r="A7" s="307"/>
      <c r="B7" s="308"/>
      <c r="C7" s="308"/>
      <c r="D7" s="308"/>
      <c r="E7" s="308"/>
      <c r="F7" s="308"/>
      <c r="G7" s="308"/>
      <c r="H7" s="308"/>
    </row>
    <row r="8" spans="1:12" ht="18" customHeight="1" x14ac:dyDescent="0.25">
      <c r="A8" s="306" t="s">
        <v>0</v>
      </c>
      <c r="B8" s="295"/>
      <c r="C8" s="295"/>
      <c r="D8" s="295"/>
      <c r="E8" s="295"/>
      <c r="F8" s="295"/>
      <c r="G8" s="295"/>
      <c r="H8" s="295"/>
    </row>
    <row r="9" spans="1:12" ht="30.75" customHeight="1" x14ac:dyDescent="0.25">
      <c r="A9" s="309" t="s">
        <v>66</v>
      </c>
      <c r="B9" s="310"/>
      <c r="C9" s="310"/>
      <c r="D9" s="310"/>
      <c r="E9" s="310"/>
      <c r="F9" s="310"/>
      <c r="G9" s="310"/>
      <c r="H9" s="310"/>
    </row>
    <row r="10" spans="1:12" ht="42" customHeight="1" x14ac:dyDescent="0.25">
      <c r="A10" s="309" t="s">
        <v>67</v>
      </c>
      <c r="B10" s="310"/>
      <c r="C10" s="310"/>
      <c r="D10" s="310"/>
      <c r="E10" s="310"/>
      <c r="F10" s="310"/>
      <c r="G10" s="310"/>
      <c r="H10" s="310"/>
    </row>
    <row r="11" spans="1:12" ht="28.5" customHeight="1" x14ac:dyDescent="0.25">
      <c r="A11" s="310" t="s">
        <v>68</v>
      </c>
      <c r="B11" s="310"/>
      <c r="C11" s="310"/>
      <c r="D11" s="310"/>
      <c r="E11" s="310"/>
      <c r="F11" s="310"/>
      <c r="G11" s="310"/>
      <c r="H11" s="310"/>
    </row>
    <row r="12" spans="1:12" ht="33" customHeight="1" x14ac:dyDescent="0.25">
      <c r="A12" s="310" t="s">
        <v>211</v>
      </c>
      <c r="B12" s="310"/>
      <c r="C12" s="310"/>
      <c r="D12" s="310"/>
      <c r="E12" s="310"/>
      <c r="F12" s="310"/>
      <c r="G12" s="310"/>
      <c r="H12" s="310"/>
      <c r="I12" s="134"/>
      <c r="J12" s="134"/>
      <c r="K12" s="134"/>
      <c r="L12" s="134"/>
    </row>
    <row r="13" spans="1:12" ht="19.5" customHeight="1" x14ac:dyDescent="0.25">
      <c r="A13" s="312"/>
      <c r="B13" s="312"/>
      <c r="C13" s="312"/>
      <c r="D13" s="312"/>
      <c r="E13" s="312"/>
      <c r="F13" s="312"/>
      <c r="G13" s="312"/>
      <c r="H13" s="312"/>
      <c r="I13" s="134"/>
      <c r="J13" s="134"/>
      <c r="K13" s="134"/>
      <c r="L13" s="134"/>
    </row>
    <row r="14" spans="1:12" ht="16.5" customHeight="1" x14ac:dyDescent="0.25">
      <c r="A14" s="295" t="s">
        <v>1</v>
      </c>
      <c r="B14" s="295"/>
      <c r="C14" s="295"/>
      <c r="D14" s="295"/>
      <c r="E14" s="295"/>
      <c r="F14" s="295"/>
      <c r="G14" s="295"/>
      <c r="H14" s="295"/>
      <c r="I14" s="134"/>
      <c r="J14" s="134"/>
      <c r="K14" s="134"/>
      <c r="L14" s="134"/>
    </row>
    <row r="15" spans="1:12" ht="15.75" customHeight="1" x14ac:dyDescent="0.25">
      <c r="A15" s="313"/>
      <c r="B15" s="313"/>
      <c r="C15" s="313"/>
      <c r="D15" s="313"/>
      <c r="E15" s="313"/>
      <c r="F15" s="313"/>
      <c r="G15" s="313"/>
      <c r="H15" s="313"/>
    </row>
    <row r="16" spans="1:12" ht="15.75" customHeight="1" x14ac:dyDescent="0.25">
      <c r="A16" s="314" t="s">
        <v>224</v>
      </c>
      <c r="B16" s="314"/>
      <c r="C16" s="314"/>
      <c r="D16" s="314"/>
      <c r="E16" s="314"/>
      <c r="F16" s="314"/>
      <c r="G16" s="314"/>
      <c r="H16" s="314"/>
    </row>
    <row r="17" spans="1:9" ht="25.5" customHeight="1" x14ac:dyDescent="0.25">
      <c r="A17" s="314" t="s">
        <v>69</v>
      </c>
      <c r="B17" s="314"/>
      <c r="C17" s="314"/>
      <c r="D17" s="314"/>
      <c r="E17" s="314"/>
      <c r="F17" s="314"/>
      <c r="G17" s="314"/>
      <c r="H17" s="314"/>
    </row>
    <row r="18" spans="1:9" ht="17.25" customHeight="1" x14ac:dyDescent="0.25">
      <c r="A18" s="314" t="s">
        <v>217</v>
      </c>
      <c r="B18" s="314"/>
      <c r="C18" s="314"/>
      <c r="D18" s="314"/>
      <c r="E18" s="314"/>
      <c r="F18" s="314"/>
      <c r="G18" s="314"/>
      <c r="H18" s="314"/>
    </row>
    <row r="19" spans="1:9" ht="17.25" customHeight="1" x14ac:dyDescent="0.25">
      <c r="A19" s="315" t="s">
        <v>228</v>
      </c>
      <c r="B19" s="315"/>
      <c r="C19" s="315"/>
      <c r="D19" s="315"/>
      <c r="E19" s="315"/>
      <c r="F19" s="315"/>
      <c r="G19" s="315"/>
      <c r="H19" s="315"/>
    </row>
    <row r="20" spans="1:9" ht="41.25" customHeight="1" x14ac:dyDescent="0.25">
      <c r="A20" s="314" t="s">
        <v>227</v>
      </c>
      <c r="B20" s="314"/>
      <c r="C20" s="314"/>
      <c r="D20" s="314"/>
      <c r="E20" s="314"/>
      <c r="F20" s="314"/>
      <c r="G20" s="314"/>
      <c r="H20" s="314"/>
    </row>
    <row r="21" spans="1:9" ht="10.5" customHeight="1" x14ac:dyDescent="0.25">
      <c r="A21" s="311"/>
      <c r="B21" s="311"/>
      <c r="C21" s="311"/>
      <c r="D21" s="311"/>
      <c r="E21" s="311"/>
      <c r="F21" s="311"/>
      <c r="G21" s="311"/>
      <c r="H21" s="311"/>
    </row>
    <row r="22" spans="1:9" x14ac:dyDescent="0.25">
      <c r="A22" s="295" t="s">
        <v>59</v>
      </c>
      <c r="B22" s="295"/>
      <c r="C22" s="295"/>
      <c r="D22" s="295"/>
      <c r="E22" s="295"/>
      <c r="F22" s="295"/>
      <c r="G22" s="295"/>
      <c r="H22" s="295"/>
      <c r="I22" s="135"/>
    </row>
    <row r="23" spans="1:9" ht="12" customHeight="1" x14ac:dyDescent="0.25">
      <c r="A23" s="276"/>
      <c r="B23" s="276"/>
      <c r="C23" s="276"/>
      <c r="D23" s="276"/>
      <c r="E23" s="276"/>
      <c r="F23" s="276"/>
      <c r="G23" s="276"/>
      <c r="H23" s="276"/>
      <c r="I23" s="136"/>
    </row>
    <row r="24" spans="1:9" ht="12" customHeight="1" x14ac:dyDescent="0.25">
      <c r="A24" s="297" t="s">
        <v>70</v>
      </c>
      <c r="B24" s="297"/>
      <c r="C24" s="297"/>
      <c r="D24" s="297"/>
      <c r="E24" s="297"/>
      <c r="F24" s="297"/>
      <c r="G24" s="297"/>
      <c r="H24" s="297"/>
      <c r="I24" s="136"/>
    </row>
    <row r="25" spans="1:9" ht="12" customHeight="1" x14ac:dyDescent="0.25">
      <c r="A25" s="297" t="s">
        <v>71</v>
      </c>
      <c r="B25" s="297"/>
      <c r="C25" s="297"/>
      <c r="D25" s="297"/>
      <c r="E25" s="297"/>
      <c r="F25" s="297"/>
      <c r="G25" s="297"/>
      <c r="H25" s="297"/>
      <c r="I25" s="136"/>
    </row>
    <row r="26" spans="1:9" ht="12" customHeight="1" x14ac:dyDescent="0.25">
      <c r="A26" s="297" t="s">
        <v>72</v>
      </c>
      <c r="B26" s="297"/>
      <c r="C26" s="297"/>
      <c r="D26" s="297"/>
      <c r="E26" s="297"/>
      <c r="F26" s="297"/>
      <c r="G26" s="297"/>
      <c r="H26" s="297"/>
      <c r="I26" s="136"/>
    </row>
    <row r="27" spans="1:9" ht="15" customHeight="1" x14ac:dyDescent="0.25">
      <c r="A27" s="297" t="s">
        <v>73</v>
      </c>
      <c r="B27" s="297"/>
      <c r="C27" s="297"/>
      <c r="D27" s="297"/>
      <c r="E27" s="297"/>
      <c r="F27" s="297"/>
      <c r="G27" s="297"/>
      <c r="H27" s="297"/>
      <c r="I27" s="136"/>
    </row>
    <row r="28" spans="1:9" ht="30.75" customHeight="1" x14ac:dyDescent="0.25">
      <c r="A28" s="297" t="s">
        <v>74</v>
      </c>
      <c r="B28" s="297"/>
      <c r="C28" s="297"/>
      <c r="D28" s="297"/>
      <c r="E28" s="297"/>
      <c r="F28" s="297"/>
      <c r="G28" s="297"/>
      <c r="H28" s="297"/>
      <c r="I28" s="136"/>
    </row>
    <row r="29" spans="1:9" ht="15" customHeight="1" x14ac:dyDescent="0.25">
      <c r="A29" s="297" t="s">
        <v>75</v>
      </c>
      <c r="B29" s="297"/>
      <c r="C29" s="297"/>
      <c r="D29" s="297"/>
      <c r="E29" s="297"/>
      <c r="F29" s="297"/>
      <c r="G29" s="297"/>
      <c r="H29" s="297"/>
      <c r="I29" s="136"/>
    </row>
    <row r="30" spans="1:9" ht="25.5" customHeight="1" x14ac:dyDescent="0.25">
      <c r="A30" s="297" t="s">
        <v>76</v>
      </c>
      <c r="B30" s="297"/>
      <c r="C30" s="297"/>
      <c r="D30" s="297"/>
      <c r="E30" s="297"/>
      <c r="F30" s="297"/>
      <c r="G30" s="297"/>
      <c r="H30" s="297"/>
      <c r="I30" s="136"/>
    </row>
    <row r="31" spans="1:9" ht="15.75" customHeight="1" x14ac:dyDescent="0.25">
      <c r="A31" s="297" t="s">
        <v>77</v>
      </c>
      <c r="B31" s="297"/>
      <c r="C31" s="297"/>
      <c r="D31" s="297"/>
      <c r="E31" s="297"/>
      <c r="F31" s="297"/>
      <c r="G31" s="297"/>
      <c r="H31" s="297"/>
      <c r="I31" s="136"/>
    </row>
    <row r="32" spans="1:9" ht="42" customHeight="1" x14ac:dyDescent="0.25">
      <c r="A32" s="297" t="s">
        <v>78</v>
      </c>
      <c r="B32" s="297"/>
      <c r="C32" s="297"/>
      <c r="D32" s="297"/>
      <c r="E32" s="297"/>
      <c r="F32" s="297"/>
      <c r="G32" s="297"/>
      <c r="H32" s="297"/>
      <c r="I32" s="136"/>
    </row>
    <row r="33" spans="1:18" ht="57.75" customHeight="1" x14ac:dyDescent="0.25">
      <c r="A33" s="297" t="s">
        <v>79</v>
      </c>
      <c r="B33" s="297"/>
      <c r="C33" s="297"/>
      <c r="D33" s="297"/>
      <c r="E33" s="297"/>
      <c r="F33" s="297"/>
      <c r="G33" s="297"/>
      <c r="H33" s="297"/>
      <c r="I33" s="136"/>
    </row>
    <row r="34" spans="1:18" ht="15.75" customHeight="1" x14ac:dyDescent="0.25">
      <c r="A34" s="304"/>
      <c r="B34" s="304"/>
      <c r="C34" s="304"/>
      <c r="D34" s="304"/>
      <c r="E34" s="304"/>
      <c r="F34" s="304"/>
      <c r="G34" s="304"/>
      <c r="H34" s="304"/>
      <c r="I34" s="136"/>
    </row>
    <row r="35" spans="1:18" x14ac:dyDescent="0.25">
      <c r="A35" s="295" t="s">
        <v>60</v>
      </c>
      <c r="B35" s="295"/>
      <c r="C35" s="295"/>
      <c r="D35" s="295"/>
      <c r="E35" s="295"/>
      <c r="F35" s="295"/>
      <c r="G35" s="295"/>
      <c r="H35" s="295"/>
    </row>
    <row r="36" spans="1:18" x14ac:dyDescent="0.25">
      <c r="A36" s="313"/>
      <c r="B36" s="313"/>
      <c r="C36" s="313"/>
      <c r="D36" s="313"/>
      <c r="E36" s="313"/>
      <c r="F36" s="313"/>
      <c r="G36" s="313"/>
      <c r="H36" s="313"/>
    </row>
    <row r="37" spans="1:18" ht="21" customHeight="1" x14ac:dyDescent="0.25">
      <c r="A37" s="303" t="s">
        <v>80</v>
      </c>
      <c r="B37" s="303"/>
      <c r="C37" s="303"/>
      <c r="D37" s="303"/>
      <c r="E37" s="303"/>
      <c r="F37" s="303"/>
      <c r="G37" s="303"/>
      <c r="H37" s="303"/>
    </row>
    <row r="38" spans="1:18" ht="15.75" customHeight="1" x14ac:dyDescent="0.25">
      <c r="A38" s="295" t="s">
        <v>61</v>
      </c>
      <c r="B38" s="295"/>
      <c r="C38" s="295"/>
      <c r="D38" s="295"/>
      <c r="E38" s="295"/>
      <c r="F38" s="295"/>
      <c r="G38" s="295"/>
      <c r="H38" s="295"/>
    </row>
    <row r="39" spans="1:18" ht="29.25" customHeight="1" x14ac:dyDescent="0.25">
      <c r="A39" s="303" t="s">
        <v>81</v>
      </c>
      <c r="B39" s="303"/>
      <c r="C39" s="303"/>
      <c r="D39" s="303"/>
      <c r="E39" s="303"/>
      <c r="F39" s="303"/>
      <c r="G39" s="303"/>
      <c r="H39" s="303"/>
    </row>
    <row r="40" spans="1:18" ht="27" customHeight="1" x14ac:dyDescent="0.25">
      <c r="A40" s="303" t="s">
        <v>229</v>
      </c>
      <c r="B40" s="303"/>
      <c r="C40" s="303"/>
      <c r="D40" s="303"/>
      <c r="E40" s="303"/>
      <c r="F40" s="303"/>
      <c r="G40" s="303"/>
      <c r="H40" s="303"/>
    </row>
    <row r="41" spans="1:18" ht="38.25" customHeight="1" x14ac:dyDescent="0.25">
      <c r="A41" s="303" t="s">
        <v>82</v>
      </c>
      <c r="B41" s="303"/>
      <c r="C41" s="303"/>
      <c r="D41" s="303"/>
      <c r="E41" s="303"/>
      <c r="F41" s="303"/>
      <c r="G41" s="303"/>
      <c r="H41" s="303"/>
    </row>
    <row r="42" spans="1:18" ht="30.75" customHeight="1" x14ac:dyDescent="0.25">
      <c r="A42" s="303" t="s">
        <v>83</v>
      </c>
      <c r="B42" s="303"/>
      <c r="C42" s="303"/>
      <c r="D42" s="303"/>
      <c r="E42" s="303"/>
      <c r="F42" s="303"/>
      <c r="G42" s="303"/>
      <c r="H42" s="303"/>
    </row>
    <row r="43" spans="1:18" ht="80.25" customHeight="1" x14ac:dyDescent="0.25">
      <c r="A43" s="303" t="s">
        <v>84</v>
      </c>
      <c r="B43" s="303"/>
      <c r="C43" s="303"/>
      <c r="D43" s="303"/>
      <c r="E43" s="303"/>
      <c r="F43" s="303"/>
      <c r="G43" s="303"/>
      <c r="H43" s="303"/>
    </row>
    <row r="44" spans="1:18" ht="15.75" customHeight="1" x14ac:dyDescent="0.25">
      <c r="A44" s="304"/>
      <c r="B44" s="304"/>
      <c r="C44" s="304"/>
      <c r="D44" s="304"/>
      <c r="E44" s="304"/>
      <c r="F44" s="304"/>
      <c r="G44" s="304"/>
      <c r="H44" s="304"/>
    </row>
    <row r="45" spans="1:18" ht="29.25" customHeight="1" x14ac:dyDescent="0.25">
      <c r="A45" s="295" t="s">
        <v>48</v>
      </c>
      <c r="B45" s="295"/>
      <c r="C45" s="295"/>
      <c r="D45" s="295"/>
      <c r="E45" s="295"/>
      <c r="F45" s="295"/>
      <c r="G45" s="295"/>
      <c r="H45" s="295"/>
      <c r="I45" s="137"/>
      <c r="J45" s="137"/>
      <c r="K45" s="137"/>
      <c r="L45" s="137"/>
      <c r="M45" s="137"/>
      <c r="N45" s="137"/>
      <c r="O45" s="137"/>
      <c r="P45" s="137"/>
      <c r="Q45" s="137"/>
      <c r="R45" s="137"/>
    </row>
    <row r="46" spans="1:18" x14ac:dyDescent="0.25">
      <c r="A46" s="298" t="s">
        <v>166</v>
      </c>
      <c r="B46" s="299"/>
      <c r="C46" s="299"/>
      <c r="D46" s="299"/>
      <c r="E46" s="299"/>
      <c r="F46" s="299"/>
      <c r="G46" s="299"/>
      <c r="H46" s="299"/>
      <c r="I46" s="138"/>
      <c r="J46" s="138"/>
      <c r="K46" s="138"/>
      <c r="L46" s="138"/>
      <c r="M46" s="138"/>
      <c r="N46" s="138"/>
      <c r="O46" s="138"/>
      <c r="P46" s="138"/>
      <c r="Q46" s="138"/>
      <c r="R46" s="138"/>
    </row>
    <row r="47" spans="1:18" x14ac:dyDescent="0.25">
      <c r="A47" s="298" t="s">
        <v>85</v>
      </c>
      <c r="B47" s="299"/>
      <c r="C47" s="299"/>
      <c r="D47" s="299"/>
      <c r="E47" s="299"/>
      <c r="F47" s="299"/>
      <c r="G47" s="299"/>
      <c r="H47" s="299"/>
      <c r="I47" s="138"/>
      <c r="J47" s="138"/>
      <c r="K47" s="138"/>
      <c r="L47" s="138"/>
      <c r="M47" s="138"/>
      <c r="N47" s="138"/>
      <c r="O47" s="138"/>
      <c r="P47" s="138"/>
      <c r="Q47" s="138"/>
      <c r="R47" s="138"/>
    </row>
    <row r="48" spans="1:18" x14ac:dyDescent="0.25">
      <c r="A48" s="300"/>
      <c r="B48" s="300"/>
      <c r="C48" s="300"/>
      <c r="D48" s="300"/>
      <c r="E48" s="300"/>
      <c r="F48" s="300"/>
      <c r="G48" s="300"/>
      <c r="H48" s="300"/>
      <c r="I48" s="139"/>
      <c r="J48" s="139"/>
      <c r="K48" s="138"/>
      <c r="L48" s="138"/>
      <c r="M48" s="138"/>
      <c r="N48" s="138"/>
      <c r="O48" s="138"/>
      <c r="P48" s="138"/>
      <c r="Q48" s="138"/>
      <c r="R48" s="138"/>
    </row>
    <row r="49" spans="1:18" ht="15" customHeight="1" x14ac:dyDescent="0.25">
      <c r="A49" s="295" t="s">
        <v>51</v>
      </c>
      <c r="B49" s="295"/>
      <c r="C49" s="295"/>
      <c r="D49" s="295"/>
      <c r="E49" s="295"/>
      <c r="F49" s="295"/>
      <c r="G49" s="295"/>
      <c r="H49" s="295"/>
      <c r="I49" s="140"/>
      <c r="J49" s="140"/>
      <c r="K49" s="140"/>
      <c r="L49" s="140"/>
      <c r="M49" s="140"/>
      <c r="N49" s="140"/>
      <c r="O49" s="140"/>
      <c r="P49" s="140"/>
      <c r="Q49" s="316"/>
      <c r="R49" s="316"/>
    </row>
    <row r="50" spans="1:18" x14ac:dyDescent="0.25">
      <c r="A50" s="301"/>
      <c r="B50" s="301"/>
      <c r="C50" s="301"/>
      <c r="D50" s="301"/>
      <c r="E50" s="301"/>
      <c r="F50" s="301"/>
      <c r="G50" s="301"/>
      <c r="H50" s="301"/>
      <c r="I50" s="141"/>
      <c r="J50" s="141"/>
      <c r="K50" s="141"/>
      <c r="L50" s="141"/>
      <c r="M50" s="141"/>
      <c r="N50" s="141"/>
      <c r="O50" s="141"/>
      <c r="P50" s="141"/>
      <c r="Q50" s="141"/>
      <c r="R50" s="141"/>
    </row>
    <row r="51" spans="1:18" x14ac:dyDescent="0.25">
      <c r="A51" s="298" t="s">
        <v>86</v>
      </c>
      <c r="B51" s="299"/>
      <c r="C51" s="299"/>
      <c r="D51" s="299"/>
      <c r="E51" s="299"/>
      <c r="F51" s="299"/>
      <c r="G51" s="299"/>
      <c r="H51" s="299"/>
      <c r="I51" s="141"/>
      <c r="J51" s="141"/>
      <c r="K51" s="141"/>
      <c r="L51" s="141"/>
      <c r="M51" s="141"/>
      <c r="N51" s="141"/>
      <c r="O51" s="141"/>
      <c r="P51" s="141"/>
      <c r="Q51" s="141"/>
      <c r="R51" s="141"/>
    </row>
    <row r="52" spans="1:18" x14ac:dyDescent="0.25">
      <c r="A52" s="300"/>
      <c r="B52" s="300"/>
      <c r="C52" s="300"/>
      <c r="D52" s="300"/>
      <c r="E52" s="300"/>
      <c r="F52" s="300"/>
      <c r="G52" s="300"/>
      <c r="H52" s="300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1:18" s="82" customFormat="1" x14ac:dyDescent="0.25">
      <c r="A53" s="295" t="s">
        <v>50</v>
      </c>
      <c r="B53" s="295"/>
      <c r="C53" s="295"/>
      <c r="D53" s="295"/>
      <c r="E53" s="295"/>
      <c r="F53" s="295"/>
      <c r="G53" s="295"/>
      <c r="H53" s="295"/>
      <c r="I53" s="148"/>
      <c r="J53" s="148"/>
      <c r="K53" s="148"/>
      <c r="L53" s="148"/>
      <c r="M53" s="148"/>
      <c r="N53" s="148"/>
      <c r="O53" s="148"/>
      <c r="P53" s="148"/>
      <c r="Q53" s="148"/>
      <c r="R53" s="148"/>
    </row>
    <row r="54" spans="1:18" s="82" customFormat="1" x14ac:dyDescent="0.25">
      <c r="A54" s="317"/>
      <c r="B54" s="317"/>
      <c r="C54" s="317"/>
      <c r="D54" s="317"/>
      <c r="E54" s="317"/>
      <c r="F54" s="317"/>
      <c r="G54" s="317"/>
      <c r="H54" s="317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spans="1:18" s="82" customFormat="1" ht="15" customHeight="1" x14ac:dyDescent="0.25">
      <c r="A55" s="298" t="s">
        <v>87</v>
      </c>
      <c r="B55" s="299"/>
      <c r="C55" s="299"/>
      <c r="D55" s="299"/>
      <c r="E55" s="299"/>
      <c r="F55" s="299"/>
      <c r="G55" s="299"/>
      <c r="H55" s="299"/>
      <c r="I55" s="148"/>
      <c r="J55" s="148"/>
      <c r="K55" s="148"/>
      <c r="L55" s="148"/>
      <c r="M55" s="148"/>
      <c r="N55" s="148"/>
      <c r="O55" s="148"/>
      <c r="P55" s="148"/>
      <c r="Q55" s="148"/>
      <c r="R55" s="148"/>
    </row>
    <row r="56" spans="1:18" s="82" customFormat="1" x14ac:dyDescent="0.25">
      <c r="A56" s="317"/>
      <c r="B56" s="317"/>
      <c r="C56" s="317"/>
      <c r="D56" s="317"/>
      <c r="E56" s="317"/>
      <c r="F56" s="317"/>
      <c r="G56" s="317"/>
      <c r="H56" s="317"/>
      <c r="I56" s="148"/>
      <c r="J56" s="148"/>
      <c r="K56" s="148"/>
      <c r="L56" s="148"/>
      <c r="M56" s="148"/>
      <c r="N56" s="148"/>
      <c r="O56" s="148"/>
      <c r="P56" s="148"/>
      <c r="Q56" s="148"/>
      <c r="R56" s="148"/>
    </row>
    <row r="57" spans="1:18" s="82" customFormat="1" ht="29.25" customHeight="1" x14ac:dyDescent="0.25">
      <c r="A57" s="318" t="s">
        <v>134</v>
      </c>
      <c r="B57" s="318"/>
      <c r="C57" s="318"/>
      <c r="D57" s="318"/>
      <c r="E57" s="318"/>
      <c r="F57" s="318"/>
      <c r="G57" s="318"/>
      <c r="H57" s="318"/>
      <c r="I57" s="148"/>
      <c r="J57" s="148"/>
      <c r="K57" s="148"/>
      <c r="L57" s="148"/>
      <c r="M57" s="148"/>
      <c r="N57" s="148"/>
      <c r="O57" s="148"/>
      <c r="P57" s="148"/>
      <c r="Q57" s="148"/>
      <c r="R57" s="148"/>
    </row>
    <row r="58" spans="1:18" s="82" customFormat="1" x14ac:dyDescent="0.25">
      <c r="A58" s="317"/>
      <c r="B58" s="317"/>
      <c r="C58" s="317"/>
      <c r="D58" s="317"/>
      <c r="E58" s="317"/>
      <c r="F58" s="317"/>
      <c r="G58" s="317"/>
      <c r="H58" s="317"/>
      <c r="I58" s="148"/>
      <c r="J58" s="148"/>
      <c r="K58" s="148"/>
      <c r="L58" s="148"/>
      <c r="M58" s="148"/>
      <c r="N58" s="148"/>
      <c r="O58" s="148"/>
      <c r="P58" s="148"/>
      <c r="Q58" s="148"/>
      <c r="R58" s="148"/>
    </row>
    <row r="59" spans="1:18" s="82" customFormat="1" x14ac:dyDescent="0.25">
      <c r="A59" s="295" t="s">
        <v>135</v>
      </c>
      <c r="B59" s="295"/>
      <c r="C59" s="295"/>
      <c r="D59" s="295"/>
      <c r="E59" s="295"/>
      <c r="F59" s="295"/>
      <c r="G59" s="295"/>
      <c r="H59" s="295"/>
      <c r="I59" s="148"/>
      <c r="J59" s="148"/>
      <c r="K59" s="148"/>
      <c r="L59" s="148"/>
      <c r="M59" s="148"/>
      <c r="N59" s="148"/>
      <c r="O59" s="148"/>
      <c r="P59" s="148"/>
      <c r="Q59" s="148"/>
      <c r="R59" s="148"/>
    </row>
    <row r="60" spans="1:18" s="82" customFormat="1" x14ac:dyDescent="0.25">
      <c r="A60" s="317"/>
      <c r="B60" s="317"/>
      <c r="C60" s="317"/>
      <c r="D60" s="317"/>
      <c r="E60" s="317"/>
      <c r="F60" s="317"/>
      <c r="G60" s="317"/>
      <c r="H60" s="317"/>
      <c r="I60" s="148"/>
      <c r="J60" s="148"/>
      <c r="K60" s="148"/>
      <c r="L60" s="148"/>
      <c r="M60" s="148"/>
      <c r="N60" s="148"/>
      <c r="O60" s="148"/>
      <c r="P60" s="148"/>
      <c r="Q60" s="148"/>
      <c r="R60" s="148"/>
    </row>
    <row r="61" spans="1:18" s="82" customFormat="1" x14ac:dyDescent="0.25">
      <c r="A61" s="298" t="s">
        <v>62</v>
      </c>
      <c r="B61" s="299"/>
      <c r="C61" s="299"/>
      <c r="D61" s="299"/>
      <c r="E61" s="299"/>
      <c r="F61" s="299"/>
      <c r="G61" s="299"/>
      <c r="H61" s="299"/>
      <c r="Q61" s="148"/>
      <c r="R61" s="148"/>
    </row>
    <row r="62" spans="1:18" s="82" customFormat="1" x14ac:dyDescent="0.25">
      <c r="A62" s="298" t="s">
        <v>122</v>
      </c>
      <c r="B62" s="299"/>
      <c r="C62" s="299"/>
      <c r="D62" s="299"/>
      <c r="E62" s="299"/>
      <c r="F62" s="299"/>
      <c r="G62" s="299"/>
      <c r="H62" s="299"/>
      <c r="Q62" s="148"/>
      <c r="R62" s="148"/>
    </row>
    <row r="63" spans="1:18" s="82" customFormat="1" x14ac:dyDescent="0.25">
      <c r="A63" s="317"/>
      <c r="B63" s="317"/>
      <c r="C63" s="317"/>
      <c r="D63" s="317"/>
      <c r="E63" s="317"/>
      <c r="F63" s="317"/>
      <c r="G63" s="317"/>
      <c r="H63" s="317"/>
      <c r="I63" s="148"/>
      <c r="J63" s="148"/>
      <c r="K63" s="148"/>
      <c r="L63" s="148"/>
      <c r="M63" s="148"/>
      <c r="N63" s="148"/>
      <c r="O63" s="148"/>
      <c r="P63" s="148"/>
      <c r="Q63" s="148"/>
      <c r="R63" s="148"/>
    </row>
    <row r="64" spans="1:18" s="82" customFormat="1" ht="30.75" customHeight="1" x14ac:dyDescent="0.25">
      <c r="A64" s="295" t="s">
        <v>138</v>
      </c>
      <c r="B64" s="295"/>
      <c r="C64" s="295"/>
      <c r="D64" s="295"/>
      <c r="E64" s="295"/>
      <c r="F64" s="295"/>
      <c r="G64" s="295"/>
      <c r="H64" s="295"/>
      <c r="I64" s="148"/>
      <c r="J64" s="148"/>
      <c r="K64" s="148"/>
      <c r="L64" s="148"/>
      <c r="M64" s="148"/>
      <c r="N64" s="148"/>
      <c r="O64" s="148"/>
      <c r="P64" s="148"/>
      <c r="Q64" s="148"/>
      <c r="R64" s="148"/>
    </row>
    <row r="65" spans="1:18" s="82" customFormat="1" ht="12" customHeight="1" x14ac:dyDescent="0.25">
      <c r="A65" s="317"/>
      <c r="B65" s="317"/>
      <c r="C65" s="317"/>
      <c r="D65" s="317"/>
      <c r="E65" s="317"/>
      <c r="F65" s="317"/>
      <c r="G65" s="317"/>
      <c r="H65" s="317"/>
      <c r="I65" s="148"/>
      <c r="J65" s="148"/>
      <c r="K65" s="148"/>
      <c r="L65" s="148"/>
      <c r="M65" s="148"/>
      <c r="N65" s="148"/>
      <c r="O65" s="148"/>
      <c r="P65" s="148"/>
      <c r="Q65" s="148"/>
      <c r="R65" s="148"/>
    </row>
    <row r="66" spans="1:18" s="82" customFormat="1" ht="15" customHeight="1" x14ac:dyDescent="0.25">
      <c r="A66" s="298" t="s">
        <v>88</v>
      </c>
      <c r="B66" s="299"/>
      <c r="C66" s="299"/>
      <c r="D66" s="299"/>
      <c r="E66" s="299"/>
      <c r="F66" s="299"/>
      <c r="G66" s="299"/>
      <c r="H66" s="299"/>
      <c r="I66" s="148"/>
      <c r="J66" s="148"/>
      <c r="K66" s="148"/>
      <c r="L66" s="148"/>
      <c r="M66" s="148"/>
      <c r="N66" s="148"/>
      <c r="O66" s="148"/>
      <c r="P66" s="148"/>
      <c r="Q66" s="148"/>
      <c r="R66" s="148"/>
    </row>
    <row r="67" spans="1:18" ht="15" customHeight="1" x14ac:dyDescent="0.25">
      <c r="A67" s="300"/>
      <c r="B67" s="300"/>
      <c r="C67" s="300"/>
      <c r="D67" s="300"/>
      <c r="E67" s="300"/>
      <c r="F67" s="300"/>
      <c r="G67" s="300"/>
      <c r="H67" s="300"/>
      <c r="I67" s="141"/>
      <c r="J67" s="141"/>
      <c r="K67" s="141"/>
      <c r="L67" s="141"/>
      <c r="M67" s="141"/>
      <c r="N67" s="141"/>
      <c r="O67" s="141"/>
      <c r="P67" s="141"/>
      <c r="Q67" s="141"/>
      <c r="R67" s="141"/>
    </row>
    <row r="68" spans="1:18" ht="17.25" customHeight="1" x14ac:dyDescent="0.25">
      <c r="A68" s="295" t="s">
        <v>63</v>
      </c>
      <c r="B68" s="295"/>
      <c r="C68" s="295"/>
      <c r="D68" s="295"/>
      <c r="E68" s="295"/>
      <c r="F68" s="295"/>
      <c r="G68" s="295"/>
      <c r="H68" s="295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1:18" ht="12" customHeight="1" x14ac:dyDescent="0.25">
      <c r="A69" s="319"/>
      <c r="B69" s="319"/>
      <c r="C69" s="319"/>
      <c r="D69" s="319"/>
      <c r="E69" s="319"/>
      <c r="F69" s="319"/>
      <c r="G69" s="319"/>
      <c r="H69" s="319"/>
      <c r="I69" s="141"/>
      <c r="J69" s="141"/>
      <c r="K69" s="141"/>
      <c r="L69" s="141"/>
      <c r="M69" s="141"/>
      <c r="N69" s="141"/>
      <c r="O69" s="141"/>
      <c r="P69" s="141"/>
      <c r="Q69" s="141"/>
      <c r="R69" s="141"/>
    </row>
    <row r="70" spans="1:18" ht="15.75" customHeight="1" x14ac:dyDescent="0.25">
      <c r="A70" s="321" t="s">
        <v>89</v>
      </c>
      <c r="B70" s="320"/>
      <c r="C70" s="320"/>
      <c r="D70" s="320"/>
      <c r="E70" s="320"/>
      <c r="F70" s="320"/>
      <c r="G70" s="320"/>
      <c r="H70" s="320"/>
      <c r="I70" s="141"/>
      <c r="J70" s="141"/>
      <c r="K70" s="142"/>
      <c r="L70" s="142"/>
      <c r="M70" s="142"/>
      <c r="N70" s="142"/>
      <c r="O70" s="142"/>
      <c r="P70" s="142"/>
      <c r="Q70" s="142"/>
      <c r="R70" s="142"/>
    </row>
    <row r="71" spans="1:18" ht="42.75" customHeight="1" x14ac:dyDescent="0.25">
      <c r="A71" s="320" t="s">
        <v>90</v>
      </c>
      <c r="B71" s="320"/>
      <c r="C71" s="320"/>
      <c r="D71" s="320"/>
      <c r="E71" s="320"/>
      <c r="F71" s="320"/>
      <c r="G71" s="320"/>
      <c r="H71" s="320"/>
      <c r="I71" s="138"/>
      <c r="J71" s="138"/>
      <c r="K71" s="143"/>
      <c r="L71" s="143"/>
      <c r="M71" s="143"/>
      <c r="N71" s="143"/>
      <c r="O71" s="143"/>
      <c r="P71" s="143"/>
      <c r="Q71" s="143"/>
      <c r="R71" s="143"/>
    </row>
    <row r="72" spans="1:18" ht="30.75" customHeight="1" x14ac:dyDescent="0.25">
      <c r="A72" s="320" t="s">
        <v>91</v>
      </c>
      <c r="B72" s="320"/>
      <c r="C72" s="320"/>
      <c r="D72" s="320"/>
      <c r="E72" s="320"/>
      <c r="F72" s="320"/>
      <c r="G72" s="320"/>
      <c r="H72" s="320"/>
      <c r="I72" s="138"/>
      <c r="J72" s="138"/>
      <c r="K72" s="143"/>
      <c r="L72" s="143"/>
      <c r="M72" s="143"/>
      <c r="N72" s="143"/>
      <c r="O72" s="143"/>
      <c r="P72" s="143"/>
      <c r="Q72" s="143"/>
      <c r="R72" s="143"/>
    </row>
    <row r="73" spans="1:18" ht="30" customHeight="1" x14ac:dyDescent="0.25">
      <c r="A73" s="320" t="s">
        <v>92</v>
      </c>
      <c r="B73" s="320"/>
      <c r="C73" s="320"/>
      <c r="D73" s="320"/>
      <c r="E73" s="320"/>
      <c r="F73" s="320"/>
      <c r="G73" s="320"/>
      <c r="H73" s="320"/>
      <c r="I73" s="138"/>
      <c r="J73" s="138"/>
      <c r="K73" s="143"/>
      <c r="L73" s="143"/>
      <c r="M73" s="143"/>
      <c r="N73" s="143"/>
      <c r="O73" s="143"/>
      <c r="P73" s="143"/>
      <c r="Q73" s="143"/>
      <c r="R73" s="143"/>
    </row>
    <row r="74" spans="1:18" ht="27.75" customHeight="1" x14ac:dyDescent="0.25">
      <c r="A74" s="320" t="s">
        <v>167</v>
      </c>
      <c r="B74" s="320"/>
      <c r="C74" s="320"/>
      <c r="D74" s="320"/>
      <c r="E74" s="320"/>
      <c r="F74" s="320"/>
      <c r="G74" s="320"/>
      <c r="H74" s="320"/>
      <c r="I74" s="138"/>
      <c r="J74" s="138"/>
      <c r="K74" s="143"/>
      <c r="L74" s="143"/>
      <c r="M74" s="143"/>
      <c r="N74" s="143"/>
      <c r="O74" s="143"/>
      <c r="P74" s="143"/>
      <c r="Q74" s="143"/>
      <c r="R74" s="143"/>
    </row>
    <row r="75" spans="1:18" ht="13.5" customHeight="1" x14ac:dyDescent="0.25">
      <c r="A75" s="324"/>
      <c r="B75" s="324"/>
      <c r="C75" s="324"/>
      <c r="D75" s="324"/>
      <c r="E75" s="324"/>
      <c r="F75" s="324"/>
      <c r="G75" s="324"/>
      <c r="H75" s="324"/>
      <c r="I75" s="139"/>
      <c r="J75" s="139"/>
      <c r="K75" s="143"/>
      <c r="L75" s="143"/>
      <c r="M75" s="143"/>
      <c r="N75" s="143"/>
      <c r="O75" s="143"/>
      <c r="P75" s="143"/>
      <c r="Q75" s="143"/>
      <c r="R75" s="143"/>
    </row>
    <row r="76" spans="1:18" ht="13.5" customHeight="1" x14ac:dyDescent="0.25">
      <c r="A76" s="295" t="s">
        <v>37</v>
      </c>
      <c r="B76" s="295"/>
      <c r="C76" s="295"/>
      <c r="D76" s="295"/>
      <c r="E76" s="295"/>
      <c r="F76" s="295"/>
      <c r="G76" s="295"/>
      <c r="H76" s="295"/>
      <c r="I76" s="139"/>
      <c r="J76" s="139"/>
      <c r="K76" s="143"/>
      <c r="L76" s="143"/>
      <c r="M76" s="143"/>
      <c r="N76" s="143"/>
      <c r="O76" s="143"/>
      <c r="P76" s="143"/>
      <c r="Q76" s="143"/>
      <c r="R76" s="143"/>
    </row>
    <row r="77" spans="1:18" ht="28.5" customHeight="1" x14ac:dyDescent="0.25">
      <c r="A77" s="320" t="s">
        <v>93</v>
      </c>
      <c r="B77" s="320"/>
      <c r="C77" s="320"/>
      <c r="D77" s="320"/>
      <c r="E77" s="320"/>
      <c r="F77" s="320"/>
      <c r="G77" s="320"/>
      <c r="H77" s="320"/>
      <c r="I77" s="138"/>
      <c r="J77" s="138"/>
      <c r="K77" s="143"/>
      <c r="L77" s="143"/>
      <c r="M77" s="143"/>
      <c r="N77" s="143"/>
      <c r="O77" s="143"/>
      <c r="P77" s="143"/>
      <c r="Q77" s="143"/>
      <c r="R77" s="143"/>
    </row>
    <row r="78" spans="1:18" ht="57.75" customHeight="1" x14ac:dyDescent="0.25">
      <c r="A78" s="320" t="s">
        <v>94</v>
      </c>
      <c r="B78" s="320"/>
      <c r="C78" s="320"/>
      <c r="D78" s="320"/>
      <c r="E78" s="320"/>
      <c r="F78" s="320"/>
      <c r="G78" s="320"/>
      <c r="H78" s="320"/>
      <c r="I78" s="138"/>
      <c r="J78" s="138"/>
      <c r="K78" s="143"/>
      <c r="L78" s="143"/>
      <c r="M78" s="143"/>
      <c r="N78" s="143"/>
      <c r="O78" s="143"/>
      <c r="P78" s="143"/>
      <c r="Q78" s="143"/>
      <c r="R78" s="143"/>
    </row>
    <row r="79" spans="1:18" ht="17.25" customHeight="1" x14ac:dyDescent="0.25">
      <c r="A79" s="325"/>
      <c r="B79" s="325"/>
      <c r="C79" s="325"/>
      <c r="D79" s="325"/>
      <c r="E79" s="325"/>
      <c r="F79" s="325"/>
      <c r="G79" s="325"/>
      <c r="H79" s="325"/>
      <c r="I79" s="139"/>
      <c r="J79" s="139"/>
      <c r="K79" s="143"/>
      <c r="L79" s="143"/>
      <c r="M79" s="143"/>
      <c r="N79" s="143"/>
      <c r="O79" s="143"/>
      <c r="P79" s="143"/>
      <c r="Q79" s="143"/>
      <c r="R79" s="143"/>
    </row>
    <row r="80" spans="1:18" x14ac:dyDescent="0.25">
      <c r="A80" s="295" t="s">
        <v>56</v>
      </c>
      <c r="B80" s="295"/>
      <c r="C80" s="295"/>
      <c r="D80" s="295"/>
      <c r="E80" s="295"/>
      <c r="F80" s="295"/>
      <c r="G80" s="295"/>
      <c r="H80" s="295"/>
      <c r="I80" s="140"/>
      <c r="J80" s="140"/>
      <c r="K80" s="137"/>
      <c r="L80" s="137"/>
      <c r="M80" s="137"/>
      <c r="N80" s="137"/>
      <c r="O80" s="137"/>
      <c r="P80" s="137"/>
      <c r="Q80" s="137"/>
      <c r="R80" s="137"/>
    </row>
    <row r="81" spans="1:18" ht="13.5" customHeight="1" x14ac:dyDescent="0.25">
      <c r="A81" s="301"/>
      <c r="B81" s="301"/>
      <c r="C81" s="301"/>
      <c r="D81" s="301"/>
      <c r="E81" s="301"/>
      <c r="F81" s="301"/>
      <c r="G81" s="301"/>
      <c r="H81" s="301"/>
      <c r="I81" s="141"/>
      <c r="J81" s="141"/>
      <c r="K81" s="137"/>
      <c r="L81" s="137"/>
      <c r="M81" s="137"/>
      <c r="N81" s="137"/>
      <c r="O81" s="137"/>
      <c r="P81" s="137"/>
      <c r="Q81" s="137"/>
      <c r="R81" s="137"/>
    </row>
    <row r="82" spans="1:18" ht="15.75" customHeight="1" x14ac:dyDescent="0.25">
      <c r="A82" s="322" t="s">
        <v>168</v>
      </c>
      <c r="B82" s="323"/>
      <c r="C82" s="323"/>
      <c r="D82" s="323"/>
      <c r="E82" s="323"/>
      <c r="F82" s="323"/>
      <c r="G82" s="323"/>
      <c r="H82" s="323"/>
      <c r="I82" s="143"/>
      <c r="J82" s="143"/>
      <c r="K82" s="143"/>
      <c r="L82" s="143"/>
      <c r="M82" s="143"/>
      <c r="N82" s="143"/>
      <c r="O82" s="143"/>
      <c r="P82" s="143"/>
      <c r="Q82" s="143"/>
      <c r="R82" s="143"/>
    </row>
    <row r="83" spans="1:18" x14ac:dyDescent="0.25">
      <c r="A83" s="152"/>
      <c r="B83" s="152"/>
      <c r="C83" s="152"/>
      <c r="D83" s="152"/>
      <c r="E83" s="152"/>
      <c r="F83" s="152"/>
      <c r="G83" s="152"/>
      <c r="H83" s="152"/>
      <c r="I83" s="144"/>
      <c r="J83" s="144"/>
      <c r="K83" s="144"/>
      <c r="L83" s="144"/>
      <c r="M83" s="144"/>
      <c r="N83" s="144"/>
      <c r="O83" s="144"/>
      <c r="P83" s="144"/>
      <c r="Q83" s="144"/>
      <c r="R83" s="144"/>
    </row>
    <row r="84" spans="1:18" x14ac:dyDescent="0.25">
      <c r="A84" s="295" t="s">
        <v>197</v>
      </c>
      <c r="B84" s="295"/>
      <c r="C84" s="295"/>
      <c r="D84" s="295"/>
      <c r="E84" s="295"/>
      <c r="F84" s="295"/>
      <c r="G84" s="295"/>
      <c r="H84" s="295"/>
    </row>
    <row r="86" spans="1:18" ht="17.25" customHeight="1" x14ac:dyDescent="0.25">
      <c r="A86" s="296" t="s">
        <v>220</v>
      </c>
      <c r="B86" s="296"/>
      <c r="C86" s="296"/>
      <c r="D86" s="296"/>
      <c r="E86" s="296"/>
      <c r="F86" s="296"/>
      <c r="G86" s="296"/>
      <c r="H86" s="296"/>
      <c r="I86" s="145"/>
      <c r="J86" s="145"/>
      <c r="K86" s="145"/>
      <c r="L86" s="145"/>
      <c r="M86" s="145"/>
      <c r="N86" s="145"/>
      <c r="O86" s="145"/>
      <c r="P86" s="145"/>
    </row>
    <row r="87" spans="1:18" ht="15.75" customHeight="1" x14ac:dyDescent="0.25">
      <c r="A87" s="296" t="s">
        <v>221</v>
      </c>
      <c r="B87" s="296"/>
      <c r="C87" s="296"/>
      <c r="D87" s="296"/>
      <c r="E87" s="296"/>
      <c r="F87" s="296"/>
      <c r="G87" s="296"/>
      <c r="H87" s="296"/>
      <c r="I87" s="145"/>
      <c r="J87" s="145"/>
      <c r="K87" s="145"/>
      <c r="L87" s="145"/>
      <c r="M87" s="145"/>
      <c r="N87" s="145"/>
      <c r="O87" s="145"/>
      <c r="P87" s="145"/>
    </row>
    <row r="88" spans="1:18" ht="20.25" customHeight="1" x14ac:dyDescent="0.25">
      <c r="A88" s="296" t="s">
        <v>223</v>
      </c>
      <c r="B88" s="296"/>
      <c r="C88" s="296"/>
      <c r="D88" s="296"/>
      <c r="E88" s="296"/>
      <c r="F88" s="296"/>
      <c r="G88" s="296"/>
      <c r="H88" s="296"/>
      <c r="I88" s="146"/>
      <c r="J88" s="146"/>
      <c r="K88" s="146"/>
      <c r="L88" s="146"/>
      <c r="M88" s="146"/>
      <c r="N88" s="146"/>
      <c r="O88" s="146"/>
      <c r="P88" s="146"/>
    </row>
    <row r="89" spans="1:18" ht="51.75" customHeight="1" x14ac:dyDescent="0.25">
      <c r="I89" s="147"/>
      <c r="J89" s="147"/>
      <c r="K89" s="147"/>
      <c r="L89" s="147"/>
      <c r="M89" s="147"/>
      <c r="N89" s="147"/>
      <c r="O89" s="147"/>
      <c r="P89" s="147"/>
    </row>
  </sheetData>
  <mergeCells count="87">
    <mergeCell ref="A80:H80"/>
    <mergeCell ref="A81:H81"/>
    <mergeCell ref="A82:H82"/>
    <mergeCell ref="A78:H78"/>
    <mergeCell ref="A75:H75"/>
    <mergeCell ref="A76:H76"/>
    <mergeCell ref="A79:H79"/>
    <mergeCell ref="A73:H73"/>
    <mergeCell ref="A74:H74"/>
    <mergeCell ref="A77:H77"/>
    <mergeCell ref="A70:H70"/>
    <mergeCell ref="A71:H71"/>
    <mergeCell ref="A72:H72"/>
    <mergeCell ref="A64:H64"/>
    <mergeCell ref="A65:H65"/>
    <mergeCell ref="A66:H66"/>
    <mergeCell ref="A68:H68"/>
    <mergeCell ref="A69:H69"/>
    <mergeCell ref="A67:H67"/>
    <mergeCell ref="A58:H58"/>
    <mergeCell ref="A61:H61"/>
    <mergeCell ref="A62:H62"/>
    <mergeCell ref="A63:H63"/>
    <mergeCell ref="A59:H59"/>
    <mergeCell ref="A60:H60"/>
    <mergeCell ref="A52:H52"/>
    <mergeCell ref="A55:H55"/>
    <mergeCell ref="A56:H56"/>
    <mergeCell ref="A54:H54"/>
    <mergeCell ref="A57:H57"/>
    <mergeCell ref="Q49:R49"/>
    <mergeCell ref="A36:H36"/>
    <mergeCell ref="A38:H38"/>
    <mergeCell ref="A45:H45"/>
    <mergeCell ref="A44:H44"/>
    <mergeCell ref="A46:H46"/>
    <mergeCell ref="A14:H14"/>
    <mergeCell ref="A21:H21"/>
    <mergeCell ref="A3:H3"/>
    <mergeCell ref="A10:H10"/>
    <mergeCell ref="A12:H12"/>
    <mergeCell ref="A11:H11"/>
    <mergeCell ref="A13:H13"/>
    <mergeCell ref="A15:H15"/>
    <mergeCell ref="A18:H18"/>
    <mergeCell ref="A20:H20"/>
    <mergeCell ref="A16:H16"/>
    <mergeCell ref="A17:H17"/>
    <mergeCell ref="A19:H19"/>
    <mergeCell ref="A2:H2"/>
    <mergeCell ref="A8:H8"/>
    <mergeCell ref="A5:H5"/>
    <mergeCell ref="A7:H7"/>
    <mergeCell ref="A9:H9"/>
    <mergeCell ref="A6:H6"/>
    <mergeCell ref="A1:H1"/>
    <mergeCell ref="A43:H43"/>
    <mergeCell ref="A37:H37"/>
    <mergeCell ref="A39:H39"/>
    <mergeCell ref="A40:H40"/>
    <mergeCell ref="A4:H4"/>
    <mergeCell ref="A41:H41"/>
    <mergeCell ref="A42:H42"/>
    <mergeCell ref="A35:H35"/>
    <mergeCell ref="A34:H34"/>
    <mergeCell ref="A33:H33"/>
    <mergeCell ref="A28:H28"/>
    <mergeCell ref="A27:H27"/>
    <mergeCell ref="A29:H29"/>
    <mergeCell ref="A30:H30"/>
    <mergeCell ref="A31:H31"/>
    <mergeCell ref="A84:H84"/>
    <mergeCell ref="A86:H86"/>
    <mergeCell ref="A87:H87"/>
    <mergeCell ref="A88:H88"/>
    <mergeCell ref="A22:H22"/>
    <mergeCell ref="A32:H32"/>
    <mergeCell ref="A23:H23"/>
    <mergeCell ref="A25:H25"/>
    <mergeCell ref="A24:H24"/>
    <mergeCell ref="A26:H26"/>
    <mergeCell ref="A47:H47"/>
    <mergeCell ref="A48:H48"/>
    <mergeCell ref="A49:H49"/>
    <mergeCell ref="A50:H50"/>
    <mergeCell ref="A51:H51"/>
    <mergeCell ref="A53:H5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R14"/>
  <sheetViews>
    <sheetView topLeftCell="A4" zoomScaleNormal="100" workbookViewId="0">
      <selection activeCell="K9" sqref="K9"/>
    </sheetView>
  </sheetViews>
  <sheetFormatPr defaultRowHeight="16.5" x14ac:dyDescent="0.3"/>
  <cols>
    <col min="1" max="1" width="6.140625" style="96" customWidth="1"/>
    <col min="2" max="2" width="9.5703125" style="96" customWidth="1"/>
    <col min="3" max="3" width="11" style="96" customWidth="1"/>
    <col min="4" max="4" width="32.5703125" style="96" customWidth="1"/>
    <col min="5" max="5" width="29.85546875" style="96" customWidth="1"/>
    <col min="6" max="6" width="27" style="96" customWidth="1"/>
    <col min="7" max="7" width="15.85546875" style="96" customWidth="1"/>
    <col min="8" max="8" width="15" style="96" customWidth="1"/>
    <col min="9" max="9" width="11.42578125" style="96" customWidth="1"/>
    <col min="10" max="11" width="14.140625" style="96" bestFit="1" customWidth="1"/>
    <col min="12" max="12" width="12.140625" style="96" customWidth="1"/>
    <col min="13" max="17" width="9.140625" style="96"/>
    <col min="18" max="18" width="18.5703125" style="96" customWidth="1"/>
    <col min="19" max="16384" width="9.140625" style="96"/>
  </cols>
  <sheetData>
    <row r="2" spans="1:18" x14ac:dyDescent="0.3">
      <c r="A2" s="8" t="s">
        <v>1</v>
      </c>
      <c r="B2" s="9"/>
      <c r="C2" s="9"/>
      <c r="D2" s="10"/>
      <c r="E2" s="10"/>
      <c r="F2" s="10"/>
      <c r="G2" s="10"/>
      <c r="H2" s="10"/>
      <c r="I2" s="10"/>
    </row>
    <row r="3" spans="1:18" x14ac:dyDescent="0.3">
      <c r="E3" s="96" t="s">
        <v>248</v>
      </c>
      <c r="I3" s="178"/>
    </row>
    <row r="4" spans="1:18" s="107" customFormat="1" ht="17.25" thickBot="1" x14ac:dyDescent="0.35">
      <c r="A4" s="108"/>
      <c r="B4" s="108"/>
      <c r="C4" s="108"/>
      <c r="D4" s="108"/>
      <c r="E4" s="108"/>
      <c r="M4" s="226" t="s">
        <v>192</v>
      </c>
      <c r="N4" s="226"/>
    </row>
    <row r="5" spans="1:18" s="107" customFormat="1" ht="36" customHeight="1" x14ac:dyDescent="0.25">
      <c r="A5" s="227" t="s">
        <v>177</v>
      </c>
      <c r="B5" s="229" t="s">
        <v>208</v>
      </c>
      <c r="C5" s="229"/>
      <c r="D5" s="229" t="s">
        <v>226</v>
      </c>
      <c r="E5" s="229" t="s">
        <v>215</v>
      </c>
      <c r="F5" s="231" t="s">
        <v>225</v>
      </c>
      <c r="G5" s="219" t="s">
        <v>171</v>
      </c>
      <c r="H5" s="215" t="s">
        <v>172</v>
      </c>
      <c r="I5" s="215" t="s">
        <v>178</v>
      </c>
      <c r="J5" s="215" t="s">
        <v>179</v>
      </c>
      <c r="K5" s="217" t="s">
        <v>180</v>
      </c>
      <c r="L5" s="219" t="s">
        <v>169</v>
      </c>
      <c r="M5" s="215" t="s">
        <v>174</v>
      </c>
      <c r="N5" s="221" t="s">
        <v>175</v>
      </c>
      <c r="O5" s="223" t="s">
        <v>212</v>
      </c>
      <c r="P5" s="224"/>
      <c r="Q5" s="225"/>
      <c r="R5" s="211" t="s">
        <v>181</v>
      </c>
    </row>
    <row r="6" spans="1:18" s="107" customFormat="1" ht="66.75" customHeight="1" x14ac:dyDescent="0.25">
      <c r="A6" s="228"/>
      <c r="B6" s="174" t="s">
        <v>214</v>
      </c>
      <c r="C6" s="174" t="s">
        <v>216</v>
      </c>
      <c r="D6" s="230"/>
      <c r="E6" s="230"/>
      <c r="F6" s="232"/>
      <c r="G6" s="220"/>
      <c r="H6" s="216"/>
      <c r="I6" s="216"/>
      <c r="J6" s="216"/>
      <c r="K6" s="218"/>
      <c r="L6" s="220"/>
      <c r="M6" s="216"/>
      <c r="N6" s="222"/>
      <c r="O6" s="149" t="s">
        <v>173</v>
      </c>
      <c r="P6" s="149" t="s">
        <v>174</v>
      </c>
      <c r="Q6" s="150" t="s">
        <v>175</v>
      </c>
      <c r="R6" s="212"/>
    </row>
    <row r="7" spans="1:18" s="107" customFormat="1" ht="24.75" customHeight="1" x14ac:dyDescent="0.25">
      <c r="A7" s="173">
        <v>1</v>
      </c>
      <c r="B7" s="174">
        <v>2</v>
      </c>
      <c r="C7" s="173">
        <v>3</v>
      </c>
      <c r="D7" s="174">
        <v>4</v>
      </c>
      <c r="E7" s="173">
        <v>5</v>
      </c>
      <c r="F7" s="174">
        <v>6</v>
      </c>
      <c r="G7" s="173">
        <v>7</v>
      </c>
      <c r="H7" s="174">
        <v>8</v>
      </c>
      <c r="I7" s="173">
        <v>9</v>
      </c>
      <c r="J7" s="174">
        <v>10</v>
      </c>
      <c r="K7" s="173">
        <v>11</v>
      </c>
      <c r="L7" s="174">
        <v>12</v>
      </c>
      <c r="M7" s="173">
        <v>13</v>
      </c>
      <c r="N7" s="174">
        <v>14</v>
      </c>
      <c r="O7" s="173">
        <v>15</v>
      </c>
      <c r="P7" s="174">
        <v>16</v>
      </c>
      <c r="Q7" s="173">
        <v>17</v>
      </c>
      <c r="R7" s="174">
        <v>18</v>
      </c>
    </row>
    <row r="8" spans="1:18" s="107" customFormat="1" ht="35.25" customHeight="1" x14ac:dyDescent="0.25">
      <c r="A8" s="213" t="s">
        <v>213</v>
      </c>
      <c r="B8" s="214"/>
      <c r="C8" s="12"/>
      <c r="D8" s="12" t="s">
        <v>249</v>
      </c>
      <c r="E8" s="12"/>
      <c r="F8" s="12"/>
      <c r="G8" s="179">
        <f>+G9</f>
        <v>949449.23729750013</v>
      </c>
      <c r="H8" s="179">
        <f t="shared" ref="H8:Q8" si="0">+H9</f>
        <v>934213.33568000013</v>
      </c>
      <c r="I8" s="179">
        <f t="shared" si="0"/>
        <v>995666.17423348839</v>
      </c>
      <c r="J8" s="179">
        <f t="shared" si="0"/>
        <v>1002832.5316734884</v>
      </c>
      <c r="K8" s="179">
        <f t="shared" si="0"/>
        <v>1022246.4714068216</v>
      </c>
      <c r="L8" s="179">
        <f t="shared" si="0"/>
        <v>0</v>
      </c>
      <c r="M8" s="179">
        <f t="shared" si="0"/>
        <v>0</v>
      </c>
      <c r="N8" s="179">
        <f t="shared" si="0"/>
        <v>0</v>
      </c>
      <c r="O8" s="179">
        <f t="shared" si="0"/>
        <v>0</v>
      </c>
      <c r="P8" s="179">
        <f t="shared" si="0"/>
        <v>0</v>
      </c>
      <c r="Q8" s="179">
        <f t="shared" si="0"/>
        <v>0</v>
      </c>
      <c r="R8" s="12"/>
    </row>
    <row r="9" spans="1:18" s="107" customFormat="1" ht="113.25" customHeight="1" x14ac:dyDescent="0.25">
      <c r="A9" s="12"/>
      <c r="B9" s="12">
        <v>1203</v>
      </c>
      <c r="C9" s="12"/>
      <c r="D9" s="12" t="s">
        <v>254</v>
      </c>
      <c r="E9" s="12" t="s">
        <v>257</v>
      </c>
      <c r="F9" s="12" t="s">
        <v>260</v>
      </c>
      <c r="G9" s="179">
        <f>+G10+G11</f>
        <v>949449.23729750013</v>
      </c>
      <c r="H9" s="179">
        <f t="shared" ref="H9:Q9" si="1">+H10+H11</f>
        <v>934213.33568000013</v>
      </c>
      <c r="I9" s="179">
        <f t="shared" si="1"/>
        <v>995666.17423348839</v>
      </c>
      <c r="J9" s="179">
        <f t="shared" si="1"/>
        <v>1002832.5316734884</v>
      </c>
      <c r="K9" s="179">
        <f t="shared" si="1"/>
        <v>1022246.4714068216</v>
      </c>
      <c r="L9" s="179">
        <f t="shared" si="1"/>
        <v>0</v>
      </c>
      <c r="M9" s="179">
        <f t="shared" si="1"/>
        <v>0</v>
      </c>
      <c r="N9" s="179">
        <f t="shared" si="1"/>
        <v>0</v>
      </c>
      <c r="O9" s="179">
        <f t="shared" si="1"/>
        <v>0</v>
      </c>
      <c r="P9" s="179">
        <f t="shared" si="1"/>
        <v>0</v>
      </c>
      <c r="Q9" s="179">
        <f t="shared" si="1"/>
        <v>0</v>
      </c>
      <c r="R9" s="179"/>
    </row>
    <row r="10" spans="1:18" s="107" customFormat="1" ht="135" customHeight="1" x14ac:dyDescent="0.25">
      <c r="A10" s="12"/>
      <c r="B10" s="12"/>
      <c r="C10" s="12">
        <v>11001</v>
      </c>
      <c r="D10" s="12" t="s">
        <v>255</v>
      </c>
      <c r="E10" s="12" t="s">
        <v>258</v>
      </c>
      <c r="F10" s="12" t="s">
        <v>262</v>
      </c>
      <c r="G10" s="179">
        <f>+'[1]2-ԸՆԴԱՄԵՆԸ ԾԱԽՍԵՐ'!$F$16</f>
        <v>944840.27729750017</v>
      </c>
      <c r="H10" s="179">
        <f>+'[1]2-ԸՆԴԱՄԵՆԸ ԾԱԽՍԵՐ'!$G$16</f>
        <v>914824.13568000018</v>
      </c>
      <c r="I10" s="179">
        <f>+'[1]2-ԸՆԴԱՄԵՆԸ ԾԱԽՍԵՐ'!$H$16</f>
        <v>977982.37423348834</v>
      </c>
      <c r="J10" s="179">
        <f>+'[1]2-ԸՆԴԱՄԵՆԸ ԾԱԽՍԵՐ'!$L$16</f>
        <v>985072.93167348846</v>
      </c>
      <c r="K10" s="179">
        <f>+'[1]2-ԸՆԴԱՄԵՆԸ ԾԱԽՍԵՐ'!$M$16</f>
        <v>1002523.4714068216</v>
      </c>
      <c r="L10" s="179">
        <v>0</v>
      </c>
      <c r="M10" s="179">
        <v>0</v>
      </c>
      <c r="N10" s="179">
        <v>0</v>
      </c>
      <c r="O10" s="179">
        <v>0</v>
      </c>
      <c r="P10" s="179">
        <v>0</v>
      </c>
      <c r="Q10" s="179">
        <v>0</v>
      </c>
      <c r="R10" s="12"/>
    </row>
    <row r="11" spans="1:18" s="107" customFormat="1" ht="63" customHeight="1" x14ac:dyDescent="0.25">
      <c r="A11" s="12"/>
      <c r="B11" s="12"/>
      <c r="C11" s="12">
        <v>31001</v>
      </c>
      <c r="D11" s="12" t="s">
        <v>256</v>
      </c>
      <c r="E11" s="12" t="s">
        <v>259</v>
      </c>
      <c r="F11" s="12" t="s">
        <v>261</v>
      </c>
      <c r="G11" s="179">
        <f>+'[1]2-ԸՆԴԱՄԵՆԸ ԾԱԽՍԵՐ'!$F$81</f>
        <v>4608.9599999999991</v>
      </c>
      <c r="H11" s="179">
        <f>+'[1]2-ԸՆԴԱՄԵՆԸ ԾԱԽՍԵՐ'!$G$81</f>
        <v>19389.2</v>
      </c>
      <c r="I11" s="179">
        <f>+'[1]2-ԸՆԴԱՄԵՆԸ ԾԱԽՍԵՐ'!$H$81</f>
        <v>17683.800000000003</v>
      </c>
      <c r="J11" s="179">
        <f>+'[1]2-ԸՆԴԱՄԵՆԸ ԾԱԽՍԵՐ'!$L$81</f>
        <v>17759.600000000002</v>
      </c>
      <c r="K11" s="179">
        <f>+'[1]2-ԸՆԴԱՄԵՆԸ ԾԱԽՍԵՐ'!$M$81</f>
        <v>19723</v>
      </c>
      <c r="L11" s="179">
        <v>0</v>
      </c>
      <c r="M11" s="179">
        <v>0</v>
      </c>
      <c r="N11" s="179">
        <v>0</v>
      </c>
      <c r="O11" s="179">
        <v>0</v>
      </c>
      <c r="P11" s="179">
        <v>0</v>
      </c>
      <c r="Q11" s="179">
        <v>0</v>
      </c>
      <c r="R11" s="12"/>
    </row>
    <row r="14" spans="1:18" x14ac:dyDescent="0.3">
      <c r="B14" s="99" t="s">
        <v>242</v>
      </c>
    </row>
  </sheetData>
  <mergeCells count="17">
    <mergeCell ref="M4:N4"/>
    <mergeCell ref="A5:A6"/>
    <mergeCell ref="B5:C5"/>
    <mergeCell ref="D5:D6"/>
    <mergeCell ref="E5:E6"/>
    <mergeCell ref="F5:F6"/>
    <mergeCell ref="G5:G6"/>
    <mergeCell ref="R5:R6"/>
    <mergeCell ref="A8:B8"/>
    <mergeCell ref="J5:J6"/>
    <mergeCell ref="K5:K6"/>
    <mergeCell ref="L5:L6"/>
    <mergeCell ref="M5:M6"/>
    <mergeCell ref="N5:N6"/>
    <mergeCell ref="H5:H6"/>
    <mergeCell ref="I5:I6"/>
    <mergeCell ref="O5:Q5"/>
  </mergeCells>
  <pageMargins left="0.16" right="0.22" top="0.49" bottom="0.22" header="0.3" footer="0.16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10"/>
  <sheetViews>
    <sheetView zoomScaleNormal="100" workbookViewId="0">
      <selection activeCell="C10" sqref="C10"/>
    </sheetView>
  </sheetViews>
  <sheetFormatPr defaultRowHeight="15" x14ac:dyDescent="0.25"/>
  <cols>
    <col min="1" max="1" width="4.140625" customWidth="1"/>
    <col min="2" max="2" width="31.5703125" customWidth="1"/>
    <col min="3" max="4" width="16.7109375" customWidth="1"/>
    <col min="5" max="5" width="35.7109375" bestFit="1" customWidth="1"/>
    <col min="6" max="6" width="12.85546875" customWidth="1"/>
    <col min="7" max="7" width="12.7109375" customWidth="1"/>
    <col min="8" max="8" width="13" customWidth="1"/>
    <col min="9" max="9" width="13.7109375" customWidth="1"/>
    <col min="10" max="10" width="41" customWidth="1"/>
    <col min="11" max="11" width="33.42578125" customWidth="1"/>
    <col min="12" max="12" width="19.140625" customWidth="1"/>
  </cols>
  <sheetData>
    <row r="1" spans="1:12" x14ac:dyDescent="0.25">
      <c r="A1" s="4" t="s">
        <v>47</v>
      </c>
    </row>
    <row r="3" spans="1:12" x14ac:dyDescent="0.25">
      <c r="A3" s="8" t="s">
        <v>3</v>
      </c>
      <c r="B3" s="9"/>
      <c r="C3" s="9"/>
      <c r="D3" s="9"/>
      <c r="E3" s="10"/>
      <c r="F3" s="10"/>
      <c r="G3" s="10"/>
      <c r="H3" s="8"/>
      <c r="I3" s="8"/>
      <c r="J3" s="8"/>
      <c r="K3" s="8"/>
      <c r="L3" s="8"/>
    </row>
    <row r="5" spans="1:12" x14ac:dyDescent="0.25">
      <c r="B5" s="233" t="s">
        <v>97</v>
      </c>
      <c r="C5" s="233" t="s">
        <v>98</v>
      </c>
      <c r="D5" s="233" t="s">
        <v>99</v>
      </c>
      <c r="E5" s="233" t="s">
        <v>4</v>
      </c>
      <c r="F5" s="233"/>
      <c r="G5" s="233"/>
      <c r="H5" s="233"/>
      <c r="I5" s="233"/>
      <c r="J5" s="234" t="s">
        <v>159</v>
      </c>
      <c r="K5" s="233" t="s">
        <v>105</v>
      </c>
      <c r="L5" s="233" t="s">
        <v>143</v>
      </c>
    </row>
    <row r="6" spans="1:12" x14ac:dyDescent="0.25">
      <c r="B6" s="233"/>
      <c r="C6" s="233"/>
      <c r="D6" s="233"/>
      <c r="E6" s="235" t="s">
        <v>100</v>
      </c>
      <c r="F6" s="236" t="s">
        <v>5</v>
      </c>
      <c r="G6" s="236"/>
      <c r="H6" s="236" t="s">
        <v>6</v>
      </c>
      <c r="I6" s="236"/>
      <c r="J6" s="234"/>
      <c r="K6" s="233"/>
      <c r="L6" s="233"/>
    </row>
    <row r="7" spans="1:12" ht="24.75" customHeight="1" x14ac:dyDescent="0.25">
      <c r="B7" s="233"/>
      <c r="C7" s="233"/>
      <c r="D7" s="233"/>
      <c r="E7" s="235"/>
      <c r="F7" s="14" t="s">
        <v>101</v>
      </c>
      <c r="G7" s="14" t="s">
        <v>102</v>
      </c>
      <c r="H7" s="14" t="s">
        <v>103</v>
      </c>
      <c r="I7" s="14" t="s">
        <v>104</v>
      </c>
      <c r="J7" s="234"/>
      <c r="K7" s="233"/>
      <c r="L7" s="233"/>
    </row>
    <row r="8" spans="1:12" ht="252" customHeight="1" x14ac:dyDescent="0.25">
      <c r="B8" s="12" t="s">
        <v>257</v>
      </c>
      <c r="C8" s="13">
        <v>1203</v>
      </c>
      <c r="D8" s="12" t="s">
        <v>254</v>
      </c>
      <c r="E8" s="12" t="s">
        <v>263</v>
      </c>
      <c r="F8" s="13">
        <v>100</v>
      </c>
      <c r="G8" s="13" t="s">
        <v>266</v>
      </c>
      <c r="H8" s="13">
        <v>100</v>
      </c>
      <c r="I8" s="13" t="s">
        <v>18</v>
      </c>
      <c r="J8" s="180" t="s">
        <v>264</v>
      </c>
      <c r="K8" s="180" t="s">
        <v>337</v>
      </c>
      <c r="L8" s="13" t="s">
        <v>265</v>
      </c>
    </row>
    <row r="9" spans="1:12" ht="20.25" customHeight="1" x14ac:dyDescent="0.25"/>
    <row r="10" spans="1:12" x14ac:dyDescent="0.25">
      <c r="C10" s="99" t="s">
        <v>243</v>
      </c>
    </row>
  </sheetData>
  <mergeCells count="10"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N58"/>
  <sheetViews>
    <sheetView tabSelected="1" zoomScale="130" zoomScaleNormal="130" workbookViewId="0">
      <selection activeCell="E19" sqref="E19"/>
    </sheetView>
  </sheetViews>
  <sheetFormatPr defaultRowHeight="13.5" x14ac:dyDescent="0.25"/>
  <cols>
    <col min="1" max="1" width="9.140625" style="99"/>
    <col min="2" max="2" width="7.85546875" style="99" customWidth="1"/>
    <col min="3" max="3" width="14.28515625" style="99" customWidth="1"/>
    <col min="4" max="4" width="12.7109375" style="99" customWidth="1"/>
    <col min="5" max="5" width="12" style="99" customWidth="1"/>
    <col min="6" max="6" width="9.140625" style="99"/>
    <col min="7" max="7" width="10.42578125" style="99" customWidth="1"/>
    <col min="8" max="8" width="15.5703125" style="99" customWidth="1"/>
    <col min="9" max="9" width="34.5703125" style="99" customWidth="1"/>
    <col min="10" max="10" width="11.28515625" style="99" bestFit="1" customWidth="1"/>
    <col min="11" max="12" width="10.5703125" style="99" bestFit="1" customWidth="1"/>
    <col min="13" max="13" width="11.42578125" style="99" bestFit="1" customWidth="1"/>
    <col min="14" max="14" width="11.140625" style="99" bestFit="1" customWidth="1"/>
    <col min="15" max="16384" width="9.140625" style="99"/>
  </cols>
  <sheetData>
    <row r="1" spans="1:14" x14ac:dyDescent="0.25">
      <c r="A1" s="153" t="s">
        <v>140</v>
      </c>
    </row>
    <row r="3" spans="1:14" ht="15" x14ac:dyDescent="0.25">
      <c r="A3" s="154" t="s">
        <v>230</v>
      </c>
      <c r="B3" s="155"/>
      <c r="C3" s="156"/>
      <c r="D3" s="156"/>
      <c r="E3" s="156"/>
      <c r="F3" s="157"/>
      <c r="G3" s="157"/>
      <c r="H3" s="157"/>
      <c r="I3" s="154"/>
    </row>
    <row r="6" spans="1:14" ht="15" x14ac:dyDescent="0.25">
      <c r="A6" s="153" t="s">
        <v>231</v>
      </c>
      <c r="C6" s="158"/>
      <c r="D6" s="158"/>
      <c r="E6" s="158"/>
      <c r="F6" s="158"/>
      <c r="G6" s="158"/>
      <c r="H6" s="158"/>
      <c r="I6" s="158"/>
    </row>
    <row r="7" spans="1:14" x14ac:dyDescent="0.25">
      <c r="J7" s="159"/>
    </row>
    <row r="8" spans="1:14" s="160" customFormat="1" ht="13.5" customHeight="1" x14ac:dyDescent="0.25">
      <c r="A8" s="240" t="s">
        <v>198</v>
      </c>
      <c r="B8" s="240" t="s">
        <v>199</v>
      </c>
      <c r="C8" s="240"/>
      <c r="D8" s="240" t="s">
        <v>232</v>
      </c>
      <c r="E8" s="240"/>
      <c r="F8" s="240"/>
      <c r="G8" s="240"/>
      <c r="H8" s="240" t="s">
        <v>209</v>
      </c>
      <c r="I8" s="240" t="s">
        <v>240</v>
      </c>
      <c r="J8" s="240" t="s">
        <v>44</v>
      </c>
      <c r="K8" s="240"/>
      <c r="L8" s="240"/>
      <c r="M8" s="240"/>
      <c r="N8" s="240"/>
    </row>
    <row r="9" spans="1:14" s="160" customFormat="1" ht="93.75" customHeight="1" x14ac:dyDescent="0.25">
      <c r="A9" s="240"/>
      <c r="B9" s="161" t="s">
        <v>201</v>
      </c>
      <c r="C9" s="161" t="s">
        <v>202</v>
      </c>
      <c r="D9" s="161" t="s">
        <v>203</v>
      </c>
      <c r="E9" s="161" t="s">
        <v>202</v>
      </c>
      <c r="F9" s="161" t="s">
        <v>204</v>
      </c>
      <c r="G9" s="161" t="s">
        <v>233</v>
      </c>
      <c r="H9" s="240"/>
      <c r="I9" s="240"/>
      <c r="J9" s="161" t="s">
        <v>205</v>
      </c>
      <c r="K9" s="161" t="s">
        <v>236</v>
      </c>
      <c r="L9" s="161" t="s">
        <v>18</v>
      </c>
      <c r="M9" s="161" t="s">
        <v>118</v>
      </c>
      <c r="N9" s="161" t="s">
        <v>142</v>
      </c>
    </row>
    <row r="10" spans="1:14" s="160" customFormat="1" ht="0.75" customHeight="1" x14ac:dyDescent="0.25">
      <c r="A10" s="239" t="s">
        <v>206</v>
      </c>
      <c r="B10" s="239"/>
      <c r="C10" s="239"/>
      <c r="D10" s="239"/>
      <c r="E10" s="239"/>
      <c r="F10" s="239"/>
      <c r="G10" s="239"/>
      <c r="H10" s="239"/>
      <c r="I10" s="239"/>
      <c r="J10" s="162">
        <v>0</v>
      </c>
      <c r="K10" s="162">
        <v>0</v>
      </c>
      <c r="L10" s="162">
        <v>0</v>
      </c>
      <c r="M10" s="162">
        <v>0</v>
      </c>
    </row>
    <row r="11" spans="1:14" s="160" customFormat="1" ht="23.25" customHeight="1" x14ac:dyDescent="0.25">
      <c r="A11" s="183" t="s">
        <v>280</v>
      </c>
      <c r="B11" s="164"/>
      <c r="C11" s="164"/>
      <c r="D11" s="164"/>
      <c r="E11" s="164"/>
      <c r="F11" s="164"/>
      <c r="G11" s="164"/>
      <c r="H11" s="164"/>
      <c r="I11" s="164"/>
      <c r="J11" s="184">
        <f>+J12</f>
        <v>949449.23729750013</v>
      </c>
      <c r="K11" s="184">
        <f t="shared" ref="K11:N11" si="0">+K12</f>
        <v>934213.33568000013</v>
      </c>
      <c r="L11" s="184">
        <f t="shared" si="0"/>
        <v>995666.17423348839</v>
      </c>
      <c r="M11" s="184">
        <f t="shared" si="0"/>
        <v>1002832.5316734884</v>
      </c>
      <c r="N11" s="184">
        <f t="shared" si="0"/>
        <v>1022246.4714068216</v>
      </c>
    </row>
    <row r="12" spans="1:14" s="160" customFormat="1" ht="36.75" customHeight="1" x14ac:dyDescent="0.25">
      <c r="A12" s="165"/>
      <c r="B12" s="97">
        <v>1203</v>
      </c>
      <c r="C12" s="243" t="s">
        <v>267</v>
      </c>
      <c r="D12" s="244"/>
      <c r="E12" s="244"/>
      <c r="F12" s="244"/>
      <c r="G12" s="244"/>
      <c r="H12" s="244"/>
      <c r="I12" s="245"/>
      <c r="J12" s="184">
        <f>+J13+J35</f>
        <v>949449.23729750013</v>
      </c>
      <c r="K12" s="184">
        <f>+K13+K35</f>
        <v>934213.33568000013</v>
      </c>
      <c r="L12" s="184">
        <f>+L13+L35</f>
        <v>995666.17423348839</v>
      </c>
      <c r="M12" s="184">
        <f>+M13+M35</f>
        <v>1002832.5316734884</v>
      </c>
      <c r="N12" s="184">
        <f>+N13+N35</f>
        <v>1022246.4714068216</v>
      </c>
    </row>
    <row r="13" spans="1:14" s="160" customFormat="1" ht="31.5" customHeight="1" x14ac:dyDescent="0.25">
      <c r="A13" s="241"/>
      <c r="B13" s="242"/>
      <c r="C13" s="242"/>
      <c r="D13" s="166"/>
      <c r="E13" s="243" t="s">
        <v>285</v>
      </c>
      <c r="F13" s="244"/>
      <c r="G13" s="244"/>
      <c r="H13" s="244"/>
      <c r="I13" s="245"/>
      <c r="J13" s="184">
        <f>+'[1]2-ԸՆԴԱՄԵՆԸ ԾԱԽՍԵՐ'!$F$16</f>
        <v>944840.27729750017</v>
      </c>
      <c r="K13" s="184">
        <f>+'[1]2-ԸՆԴԱՄԵՆԸ ԾԱԽՍԵՐ'!$G$16</f>
        <v>914824.13568000018</v>
      </c>
      <c r="L13" s="184">
        <f>+'[1]2-ԸՆԴԱՄԵՆԸ ԾԱԽՍԵՐ'!$H$16</f>
        <v>977982.37423348834</v>
      </c>
      <c r="M13" s="184">
        <f>+'[1]2-ԸՆԴԱՄԵՆԸ ԾԱԽՍԵՐ'!$L$16</f>
        <v>985072.93167348846</v>
      </c>
      <c r="N13" s="184">
        <f>+'[1]2-ԸՆԴԱՄԵՆԸ ԾԱԽՍԵՐ'!$M$16</f>
        <v>1002523.4714068216</v>
      </c>
    </row>
    <row r="14" spans="1:14" s="160" customFormat="1" ht="30.75" customHeight="1" x14ac:dyDescent="0.2">
      <c r="A14" s="165"/>
      <c r="B14" s="167"/>
      <c r="C14" s="167"/>
      <c r="D14" s="167"/>
      <c r="E14" s="167"/>
      <c r="F14" s="243" t="s">
        <v>282</v>
      </c>
      <c r="G14" s="244"/>
      <c r="H14" s="244"/>
      <c r="I14" s="244"/>
      <c r="J14" s="244"/>
      <c r="K14" s="244"/>
      <c r="L14" s="244"/>
      <c r="M14" s="244"/>
      <c r="N14" s="244"/>
    </row>
    <row r="15" spans="1:14" s="160" customFormat="1" x14ac:dyDescent="0.2">
      <c r="A15" s="165"/>
      <c r="B15" s="167"/>
      <c r="C15" s="167"/>
      <c r="D15" s="167"/>
      <c r="E15" s="167"/>
      <c r="F15" s="167"/>
      <c r="G15" s="243" t="s">
        <v>268</v>
      </c>
      <c r="H15" s="244"/>
      <c r="I15" s="244"/>
      <c r="J15" s="244"/>
      <c r="K15" s="244"/>
      <c r="L15" s="244"/>
      <c r="M15" s="244"/>
      <c r="N15" s="245"/>
    </row>
    <row r="16" spans="1:14" s="160" customFormat="1" x14ac:dyDescent="0.2">
      <c r="A16" s="165"/>
      <c r="B16" s="167"/>
      <c r="C16" s="167"/>
      <c r="D16" s="167"/>
      <c r="E16" s="167"/>
      <c r="F16" s="167"/>
      <c r="G16" s="167"/>
      <c r="H16" s="243" t="s">
        <v>280</v>
      </c>
      <c r="I16" s="244"/>
      <c r="J16" s="244"/>
      <c r="K16" s="244"/>
      <c r="L16" s="244"/>
      <c r="M16" s="244"/>
      <c r="N16" s="245"/>
    </row>
    <row r="17" spans="1:14" s="160" customFormat="1" ht="24.75" x14ac:dyDescent="0.25">
      <c r="A17" s="165"/>
      <c r="B17" s="167"/>
      <c r="C17" s="167"/>
      <c r="D17" s="167"/>
      <c r="E17" s="167"/>
      <c r="F17" s="167"/>
      <c r="G17" s="167"/>
      <c r="H17" s="167"/>
      <c r="I17" s="181" t="s">
        <v>269</v>
      </c>
      <c r="J17" s="175">
        <v>22</v>
      </c>
      <c r="K17" s="175">
        <v>35</v>
      </c>
      <c r="L17" s="175">
        <v>35</v>
      </c>
      <c r="M17" s="175">
        <v>40</v>
      </c>
      <c r="N17" s="175">
        <v>45</v>
      </c>
    </row>
    <row r="18" spans="1:14" s="160" customFormat="1" ht="24.75" x14ac:dyDescent="0.25">
      <c r="A18" s="165"/>
      <c r="B18" s="167"/>
      <c r="C18" s="167"/>
      <c r="D18" s="167"/>
      <c r="E18" s="167"/>
      <c r="F18" s="167"/>
      <c r="G18" s="167"/>
      <c r="H18" s="167"/>
      <c r="I18" s="181" t="s">
        <v>270</v>
      </c>
      <c r="J18" s="175">
        <v>119</v>
      </c>
      <c r="K18" s="175">
        <v>200</v>
      </c>
      <c r="L18" s="175">
        <v>180</v>
      </c>
      <c r="M18" s="175">
        <v>200</v>
      </c>
      <c r="N18" s="175">
        <v>220</v>
      </c>
    </row>
    <row r="19" spans="1:14" s="160" customFormat="1" ht="36.75" x14ac:dyDescent="0.25">
      <c r="A19" s="165"/>
      <c r="B19" s="167"/>
      <c r="C19" s="167"/>
      <c r="D19" s="167"/>
      <c r="E19" s="167"/>
      <c r="F19" s="167"/>
      <c r="G19" s="167"/>
      <c r="H19" s="167"/>
      <c r="I19" s="181" t="s">
        <v>271</v>
      </c>
      <c r="J19" s="175">
        <v>125</v>
      </c>
      <c r="K19" s="175">
        <v>220</v>
      </c>
      <c r="L19" s="175">
        <v>160</v>
      </c>
      <c r="M19" s="175">
        <v>180</v>
      </c>
      <c r="N19" s="175">
        <v>200</v>
      </c>
    </row>
    <row r="20" spans="1:14" s="160" customFormat="1" ht="60.75" x14ac:dyDescent="0.25">
      <c r="A20" s="165"/>
      <c r="B20" s="167"/>
      <c r="C20" s="167"/>
      <c r="D20" s="167"/>
      <c r="E20" s="167"/>
      <c r="F20" s="167"/>
      <c r="G20" s="167"/>
      <c r="H20" s="167"/>
      <c r="I20" s="181" t="s">
        <v>272</v>
      </c>
      <c r="J20" s="175">
        <v>339</v>
      </c>
      <c r="K20" s="175">
        <v>500</v>
      </c>
      <c r="L20" s="175">
        <v>90</v>
      </c>
      <c r="M20" s="175">
        <v>100</v>
      </c>
      <c r="N20" s="175">
        <v>110</v>
      </c>
    </row>
    <row r="21" spans="1:14" s="160" customFormat="1" ht="24.75" x14ac:dyDescent="0.25">
      <c r="A21" s="165"/>
      <c r="B21" s="167"/>
      <c r="C21" s="167"/>
      <c r="D21" s="167"/>
      <c r="E21" s="167"/>
      <c r="F21" s="167"/>
      <c r="G21" s="167"/>
      <c r="H21" s="167"/>
      <c r="I21" s="181" t="s">
        <v>295</v>
      </c>
      <c r="J21" s="175">
        <v>713</v>
      </c>
      <c r="K21" s="175">
        <v>725</v>
      </c>
      <c r="L21" s="175">
        <v>750</v>
      </c>
      <c r="M21" s="175">
        <v>800</v>
      </c>
      <c r="N21" s="175">
        <v>850</v>
      </c>
    </row>
    <row r="22" spans="1:14" s="160" customFormat="1" ht="36.75" x14ac:dyDescent="0.25">
      <c r="A22" s="165"/>
      <c r="B22" s="167"/>
      <c r="C22" s="167"/>
      <c r="D22" s="167"/>
      <c r="E22" s="167"/>
      <c r="F22" s="167"/>
      <c r="G22" s="167"/>
      <c r="H22" s="167"/>
      <c r="I22" s="181" t="s">
        <v>338</v>
      </c>
      <c r="J22" s="176">
        <v>24</v>
      </c>
      <c r="K22" s="176">
        <v>45</v>
      </c>
      <c r="L22" s="176">
        <v>30</v>
      </c>
      <c r="M22" s="176">
        <v>35</v>
      </c>
      <c r="N22" s="176">
        <v>40</v>
      </c>
    </row>
    <row r="23" spans="1:14" s="160" customFormat="1" ht="36.75" x14ac:dyDescent="0.25">
      <c r="A23" s="165"/>
      <c r="B23" s="167"/>
      <c r="C23" s="167"/>
      <c r="D23" s="167"/>
      <c r="E23" s="167"/>
      <c r="F23" s="167"/>
      <c r="G23" s="167"/>
      <c r="H23" s="167"/>
      <c r="I23" s="181" t="s">
        <v>339</v>
      </c>
      <c r="J23" s="176">
        <v>44</v>
      </c>
      <c r="K23" s="176">
        <v>50</v>
      </c>
      <c r="L23" s="176">
        <v>60</v>
      </c>
      <c r="M23" s="176">
        <v>65</v>
      </c>
      <c r="N23" s="176">
        <v>70</v>
      </c>
    </row>
    <row r="24" spans="1:14" s="160" customFormat="1" ht="84.75" x14ac:dyDescent="0.25">
      <c r="A24" s="165"/>
      <c r="B24" s="167"/>
      <c r="C24" s="167"/>
      <c r="D24" s="167"/>
      <c r="E24" s="167"/>
      <c r="F24" s="167"/>
      <c r="G24" s="167"/>
      <c r="H24" s="167"/>
      <c r="I24" s="181" t="s">
        <v>340</v>
      </c>
      <c r="J24" s="176"/>
      <c r="K24" s="176">
        <v>25</v>
      </c>
      <c r="L24" s="176">
        <v>15</v>
      </c>
      <c r="M24" s="176">
        <v>20</v>
      </c>
      <c r="N24" s="176">
        <v>25</v>
      </c>
    </row>
    <row r="25" spans="1:14" s="160" customFormat="1" ht="72.75" x14ac:dyDescent="0.25">
      <c r="A25" s="165"/>
      <c r="B25" s="167"/>
      <c r="C25" s="167"/>
      <c r="D25" s="167"/>
      <c r="E25" s="167"/>
      <c r="F25" s="167"/>
      <c r="G25" s="167"/>
      <c r="H25" s="167"/>
      <c r="I25" s="181" t="s">
        <v>273</v>
      </c>
      <c r="J25" s="176">
        <v>73</v>
      </c>
      <c r="K25" s="176">
        <v>80</v>
      </c>
      <c r="L25" s="176">
        <v>80</v>
      </c>
      <c r="M25" s="176">
        <v>90</v>
      </c>
      <c r="N25" s="176">
        <v>100</v>
      </c>
    </row>
    <row r="26" spans="1:14" s="160" customFormat="1" ht="48.75" x14ac:dyDescent="0.25">
      <c r="A26" s="165"/>
      <c r="B26" s="167"/>
      <c r="C26" s="167"/>
      <c r="D26" s="167"/>
      <c r="E26" s="167"/>
      <c r="F26" s="167"/>
      <c r="G26" s="167"/>
      <c r="H26" s="167"/>
      <c r="I26" s="181" t="s">
        <v>274</v>
      </c>
      <c r="J26" s="176">
        <v>13682</v>
      </c>
      <c r="K26" s="176">
        <v>10000</v>
      </c>
      <c r="L26" s="176">
        <v>12000</v>
      </c>
      <c r="M26" s="176">
        <v>13000</v>
      </c>
      <c r="N26" s="176">
        <v>14000</v>
      </c>
    </row>
    <row r="27" spans="1:14" s="160" customFormat="1" ht="36.75" x14ac:dyDescent="0.25">
      <c r="A27" s="165"/>
      <c r="B27" s="167"/>
      <c r="C27" s="167"/>
      <c r="D27" s="167"/>
      <c r="E27" s="167"/>
      <c r="F27" s="167"/>
      <c r="G27" s="167"/>
      <c r="H27" s="167"/>
      <c r="I27" s="181" t="s">
        <v>294</v>
      </c>
      <c r="J27" s="176"/>
      <c r="K27" s="176">
        <v>30</v>
      </c>
      <c r="L27" s="176">
        <v>80</v>
      </c>
      <c r="M27" s="176">
        <v>90</v>
      </c>
      <c r="N27" s="176">
        <v>100</v>
      </c>
    </row>
    <row r="28" spans="1:14" s="160" customFormat="1" ht="48.75" x14ac:dyDescent="0.25">
      <c r="A28" s="165"/>
      <c r="B28" s="167"/>
      <c r="C28" s="167"/>
      <c r="D28" s="167"/>
      <c r="E28" s="167"/>
      <c r="F28" s="167"/>
      <c r="G28" s="167"/>
      <c r="H28" s="167"/>
      <c r="I28" s="181" t="s">
        <v>341</v>
      </c>
      <c r="J28" s="176">
        <v>91</v>
      </c>
      <c r="K28" s="176">
        <v>90</v>
      </c>
      <c r="L28" s="176">
        <v>90</v>
      </c>
      <c r="M28" s="176">
        <v>90</v>
      </c>
      <c r="N28" s="176">
        <v>90</v>
      </c>
    </row>
    <row r="29" spans="1:14" s="160" customFormat="1" ht="96.75" x14ac:dyDescent="0.25">
      <c r="A29" s="165"/>
      <c r="B29" s="167"/>
      <c r="C29" s="167"/>
      <c r="D29" s="167"/>
      <c r="E29" s="167"/>
      <c r="F29" s="167"/>
      <c r="G29" s="167"/>
      <c r="H29" s="167"/>
      <c r="I29" s="181" t="s">
        <v>275</v>
      </c>
      <c r="J29" s="176">
        <v>12</v>
      </c>
      <c r="K29" s="176">
        <v>55</v>
      </c>
      <c r="L29" s="176">
        <v>50</v>
      </c>
      <c r="M29" s="176">
        <v>50</v>
      </c>
      <c r="N29" s="176">
        <v>50</v>
      </c>
    </row>
    <row r="30" spans="1:14" s="160" customFormat="1" ht="72.75" x14ac:dyDescent="0.25">
      <c r="A30" s="165"/>
      <c r="B30" s="167"/>
      <c r="C30" s="167"/>
      <c r="D30" s="167"/>
      <c r="E30" s="167"/>
      <c r="F30" s="167"/>
      <c r="G30" s="167"/>
      <c r="H30" s="167"/>
      <c r="I30" s="181" t="s">
        <v>296</v>
      </c>
      <c r="J30" s="176">
        <v>17.8</v>
      </c>
      <c r="K30" s="176">
        <v>50</v>
      </c>
      <c r="L30" s="176">
        <v>35</v>
      </c>
      <c r="M30" s="176">
        <v>35</v>
      </c>
      <c r="N30" s="176">
        <v>35</v>
      </c>
    </row>
    <row r="31" spans="1:14" s="160" customFormat="1" ht="48.75" x14ac:dyDescent="0.25">
      <c r="A31" s="165"/>
      <c r="B31" s="167"/>
      <c r="C31" s="167"/>
      <c r="D31" s="167"/>
      <c r="E31" s="167"/>
      <c r="F31" s="167"/>
      <c r="G31" s="167"/>
      <c r="H31" s="167"/>
      <c r="I31" s="181" t="s">
        <v>276</v>
      </c>
      <c r="J31" s="176">
        <v>2.8</v>
      </c>
      <c r="K31" s="176">
        <v>3</v>
      </c>
      <c r="L31" s="176">
        <v>2.5</v>
      </c>
      <c r="M31" s="176">
        <v>2.5</v>
      </c>
      <c r="N31" s="176">
        <v>2.5</v>
      </c>
    </row>
    <row r="32" spans="1:14" s="160" customFormat="1" ht="48.75" x14ac:dyDescent="0.25">
      <c r="A32" s="165"/>
      <c r="B32" s="167"/>
      <c r="C32" s="167"/>
      <c r="D32" s="167"/>
      <c r="E32" s="167"/>
      <c r="F32" s="167"/>
      <c r="G32" s="167"/>
      <c r="H32" s="167"/>
      <c r="I32" s="181" t="s">
        <v>277</v>
      </c>
      <c r="J32" s="176">
        <v>92</v>
      </c>
      <c r="K32" s="176">
        <v>95</v>
      </c>
      <c r="L32" s="176">
        <v>95</v>
      </c>
      <c r="M32" s="176">
        <v>95</v>
      </c>
      <c r="N32" s="176">
        <v>95</v>
      </c>
    </row>
    <row r="33" spans="1:14" s="160" customFormat="1" ht="60.75" x14ac:dyDescent="0.25">
      <c r="A33" s="165"/>
      <c r="B33" s="167"/>
      <c r="C33" s="167"/>
      <c r="D33" s="167"/>
      <c r="E33" s="167"/>
      <c r="F33" s="167"/>
      <c r="G33" s="167"/>
      <c r="H33" s="167"/>
      <c r="I33" s="181" t="s">
        <v>278</v>
      </c>
      <c r="J33" s="176">
        <v>0</v>
      </c>
      <c r="K33" s="176">
        <v>5</v>
      </c>
      <c r="L33" s="176">
        <v>5</v>
      </c>
      <c r="M33" s="182">
        <v>5</v>
      </c>
      <c r="N33" s="182">
        <v>5</v>
      </c>
    </row>
    <row r="34" spans="1:14" s="160" customFormat="1" ht="24.75" x14ac:dyDescent="0.25">
      <c r="A34" s="165"/>
      <c r="B34" s="167"/>
      <c r="C34" s="167"/>
      <c r="D34" s="167"/>
      <c r="E34" s="167"/>
      <c r="F34" s="167"/>
      <c r="G34" s="167"/>
      <c r="H34" s="167"/>
      <c r="I34" s="181" t="s">
        <v>279</v>
      </c>
      <c r="J34" s="176">
        <v>99.3</v>
      </c>
      <c r="K34" s="176">
        <v>95</v>
      </c>
      <c r="L34" s="176">
        <v>95</v>
      </c>
      <c r="M34" s="182">
        <v>95</v>
      </c>
      <c r="N34" s="182">
        <v>95</v>
      </c>
    </row>
    <row r="35" spans="1:14" s="160" customFormat="1" ht="31.5" customHeight="1" x14ac:dyDescent="0.25">
      <c r="A35" s="241"/>
      <c r="B35" s="242"/>
      <c r="C35" s="242"/>
      <c r="D35" s="166"/>
      <c r="E35" s="243" t="s">
        <v>287</v>
      </c>
      <c r="F35" s="244"/>
      <c r="G35" s="244"/>
      <c r="H35" s="244"/>
      <c r="I35" s="245"/>
      <c r="J35" s="184">
        <f>+'[1]2-ԸՆԴԱՄԵՆԸ ԾԱԽՍԵՐ'!$F$81</f>
        <v>4608.9599999999991</v>
      </c>
      <c r="K35" s="184">
        <f>+'[1]2-ԸՆԴԱՄԵՆԸ ԾԱԽՍԵՐ'!$G$81</f>
        <v>19389.2</v>
      </c>
      <c r="L35" s="184">
        <f>+'[1]2-ԸՆԴԱՄԵՆԸ ԾԱԽՍԵՐ'!$H$81</f>
        <v>17683.800000000003</v>
      </c>
      <c r="M35" s="184">
        <f>+'[1]2-ԸՆԴԱՄԵՆԸ ԾԱԽՍԵՐ'!$L$81</f>
        <v>17759.600000000002</v>
      </c>
      <c r="N35" s="184">
        <f>+'[1]2-ԸՆԴԱՄԵՆԸ ԾԱԽՍԵՐ'!$M$81</f>
        <v>19723</v>
      </c>
    </row>
    <row r="36" spans="1:14" s="160" customFormat="1" ht="30.75" customHeight="1" x14ac:dyDescent="0.2">
      <c r="A36" s="165"/>
      <c r="B36" s="167"/>
      <c r="C36" s="167"/>
      <c r="D36" s="167"/>
      <c r="E36" s="167"/>
      <c r="F36" s="243" t="s">
        <v>286</v>
      </c>
      <c r="G36" s="244"/>
      <c r="H36" s="244"/>
      <c r="I36" s="244"/>
      <c r="J36" s="244"/>
      <c r="K36" s="244"/>
      <c r="L36" s="244"/>
      <c r="M36" s="244"/>
      <c r="N36" s="244"/>
    </row>
    <row r="37" spans="1:14" s="160" customFormat="1" x14ac:dyDescent="0.2">
      <c r="A37" s="165"/>
      <c r="B37" s="167"/>
      <c r="C37" s="167"/>
      <c r="D37" s="167"/>
      <c r="E37" s="167"/>
      <c r="F37" s="167"/>
      <c r="G37" s="243" t="s">
        <v>268</v>
      </c>
      <c r="H37" s="244"/>
      <c r="I37" s="244"/>
      <c r="J37" s="244"/>
      <c r="K37" s="244"/>
      <c r="L37" s="244"/>
      <c r="M37" s="244"/>
      <c r="N37" s="245"/>
    </row>
    <row r="38" spans="1:14" s="160" customFormat="1" x14ac:dyDescent="0.2">
      <c r="A38" s="165"/>
      <c r="B38" s="167"/>
      <c r="C38" s="167"/>
      <c r="D38" s="167"/>
      <c r="E38" s="167"/>
      <c r="F38" s="167"/>
      <c r="G38" s="167"/>
      <c r="H38" s="243" t="s">
        <v>280</v>
      </c>
      <c r="I38" s="244"/>
      <c r="J38" s="244"/>
      <c r="K38" s="244"/>
      <c r="L38" s="244"/>
      <c r="M38" s="244"/>
      <c r="N38" s="245"/>
    </row>
    <row r="39" spans="1:14" s="160" customFormat="1" x14ac:dyDescent="0.25">
      <c r="A39" s="165"/>
      <c r="B39" s="167"/>
      <c r="C39" s="167"/>
      <c r="D39" s="167"/>
      <c r="E39" s="167"/>
      <c r="F39" s="167"/>
      <c r="G39" s="167"/>
      <c r="H39" s="167"/>
      <c r="I39" s="181" t="s">
        <v>288</v>
      </c>
      <c r="J39" s="171">
        <v>4</v>
      </c>
      <c r="K39" s="171" t="s">
        <v>304</v>
      </c>
      <c r="L39" s="171">
        <v>34</v>
      </c>
      <c r="M39" s="171">
        <v>38</v>
      </c>
      <c r="N39" s="171">
        <v>42</v>
      </c>
    </row>
    <row r="40" spans="1:14" s="160" customFormat="1" ht="24.75" x14ac:dyDescent="0.25">
      <c r="A40" s="165"/>
      <c r="B40" s="167"/>
      <c r="C40" s="167"/>
      <c r="D40" s="167"/>
      <c r="E40" s="167"/>
      <c r="F40" s="167"/>
      <c r="G40" s="167"/>
      <c r="H40" s="167"/>
      <c r="I40" s="181" t="s">
        <v>289</v>
      </c>
      <c r="J40" s="176">
        <v>25</v>
      </c>
      <c r="K40" s="176" t="s">
        <v>305</v>
      </c>
      <c r="L40" s="176">
        <v>43</v>
      </c>
      <c r="M40" s="176">
        <v>43</v>
      </c>
      <c r="N40" s="176">
        <v>50</v>
      </c>
    </row>
    <row r="41" spans="1:14" s="160" customFormat="1" ht="24.75" x14ac:dyDescent="0.25">
      <c r="A41" s="165"/>
      <c r="B41" s="167"/>
      <c r="C41" s="167"/>
      <c r="D41" s="167"/>
      <c r="E41" s="167"/>
      <c r="F41" s="167"/>
      <c r="G41" s="167"/>
      <c r="H41" s="167"/>
      <c r="I41" s="181" t="s">
        <v>290</v>
      </c>
      <c r="J41" s="176">
        <v>17</v>
      </c>
      <c r="K41" s="176" t="s">
        <v>306</v>
      </c>
      <c r="L41" s="176">
        <v>0</v>
      </c>
      <c r="M41" s="176">
        <v>0</v>
      </c>
      <c r="N41" s="176">
        <v>0</v>
      </c>
    </row>
    <row r="42" spans="1:14" s="160" customFormat="1" x14ac:dyDescent="0.25">
      <c r="A42" s="165"/>
      <c r="B42" s="167"/>
      <c r="C42" s="167"/>
      <c r="D42" s="167"/>
      <c r="E42" s="167"/>
      <c r="F42" s="167"/>
      <c r="G42" s="167"/>
      <c r="H42" s="167"/>
      <c r="I42" s="181" t="s">
        <v>291</v>
      </c>
      <c r="J42" s="176">
        <v>8</v>
      </c>
      <c r="K42" s="176" t="s">
        <v>304</v>
      </c>
      <c r="L42" s="176">
        <v>9</v>
      </c>
      <c r="M42" s="176">
        <v>5</v>
      </c>
      <c r="N42" s="176">
        <v>7</v>
      </c>
    </row>
    <row r="43" spans="1:14" s="160" customFormat="1" ht="24.75" x14ac:dyDescent="0.25">
      <c r="A43" s="165"/>
      <c r="B43" s="167"/>
      <c r="C43" s="167"/>
      <c r="D43" s="167"/>
      <c r="E43" s="167"/>
      <c r="F43" s="167"/>
      <c r="G43" s="167"/>
      <c r="H43" s="167"/>
      <c r="I43" s="181" t="s">
        <v>292</v>
      </c>
      <c r="J43" s="176" t="s">
        <v>303</v>
      </c>
      <c r="K43" s="176" t="s">
        <v>303</v>
      </c>
      <c r="L43" s="201" t="s">
        <v>303</v>
      </c>
      <c r="M43" s="201" t="s">
        <v>303</v>
      </c>
      <c r="N43" s="201" t="s">
        <v>303</v>
      </c>
    </row>
    <row r="44" spans="1:14" s="160" customFormat="1" ht="24.75" x14ac:dyDescent="0.25">
      <c r="A44" s="165"/>
      <c r="B44" s="167"/>
      <c r="C44" s="167"/>
      <c r="D44" s="167"/>
      <c r="E44" s="167"/>
      <c r="F44" s="167"/>
      <c r="G44" s="167"/>
      <c r="H44" s="167"/>
      <c r="I44" s="181" t="s">
        <v>293</v>
      </c>
      <c r="J44" s="196">
        <f>J39/120*100</f>
        <v>3.3333333333333335</v>
      </c>
      <c r="K44" s="176" t="s">
        <v>307</v>
      </c>
      <c r="L44" s="196">
        <f>L39/136*100</f>
        <v>25</v>
      </c>
      <c r="M44" s="196">
        <f t="shared" ref="M44:N44" si="1">M39/136*100</f>
        <v>27.941176470588236</v>
      </c>
      <c r="N44" s="196">
        <f t="shared" si="1"/>
        <v>30.882352941176471</v>
      </c>
    </row>
    <row r="45" spans="1:14" s="160" customFormat="1" ht="19.5" hidden="1" customHeight="1" x14ac:dyDescent="0.25"/>
    <row r="46" spans="1:14" s="160" customFormat="1" ht="26.25" hidden="1" customHeight="1" x14ac:dyDescent="0.25">
      <c r="A46" s="165"/>
      <c r="B46" s="97"/>
      <c r="C46" s="164"/>
      <c r="D46" s="164"/>
      <c r="E46" s="164"/>
      <c r="F46" s="164"/>
      <c r="G46" s="164"/>
      <c r="H46" s="164"/>
      <c r="I46" s="164"/>
      <c r="J46" s="97">
        <v>0</v>
      </c>
      <c r="K46" s="97">
        <v>0</v>
      </c>
      <c r="L46" s="97">
        <v>0</v>
      </c>
      <c r="M46" s="97">
        <v>0</v>
      </c>
      <c r="N46" s="97">
        <v>0</v>
      </c>
    </row>
    <row r="47" spans="1:14" s="160" customFormat="1" ht="26.25" hidden="1" customHeight="1" x14ac:dyDescent="0.25">
      <c r="A47" s="241"/>
      <c r="B47" s="242"/>
      <c r="C47" s="242"/>
      <c r="D47" s="166"/>
      <c r="E47" s="163"/>
      <c r="F47" s="164"/>
      <c r="G47" s="164"/>
      <c r="H47" s="164"/>
      <c r="I47" s="164"/>
      <c r="J47" s="97">
        <v>0</v>
      </c>
      <c r="K47" s="97">
        <v>0</v>
      </c>
      <c r="L47" s="97">
        <v>0</v>
      </c>
      <c r="M47" s="97">
        <v>0</v>
      </c>
      <c r="N47" s="97">
        <v>0</v>
      </c>
    </row>
    <row r="48" spans="1:14" s="160" customFormat="1" ht="26.25" hidden="1" customHeight="1" x14ac:dyDescent="0.25">
      <c r="A48" s="165"/>
      <c r="B48" s="167"/>
      <c r="C48" s="167"/>
      <c r="D48" s="167"/>
      <c r="E48" s="167"/>
      <c r="F48" s="237"/>
      <c r="G48" s="237"/>
      <c r="H48" s="237"/>
      <c r="I48" s="237"/>
      <c r="J48" s="237"/>
      <c r="K48" s="237"/>
      <c r="L48" s="237"/>
      <c r="M48" s="237"/>
      <c r="N48" s="237"/>
    </row>
    <row r="49" spans="1:14" s="160" customFormat="1" ht="26.25" hidden="1" customHeight="1" x14ac:dyDescent="0.25">
      <c r="A49" s="165"/>
      <c r="B49" s="167"/>
      <c r="C49" s="167"/>
      <c r="D49" s="167"/>
      <c r="E49" s="167"/>
      <c r="F49" s="167"/>
      <c r="G49" s="237"/>
      <c r="H49" s="237"/>
      <c r="I49" s="237"/>
      <c r="J49" s="237"/>
      <c r="K49" s="237"/>
      <c r="L49" s="237"/>
      <c r="M49" s="237"/>
      <c r="N49" s="237"/>
    </row>
    <row r="50" spans="1:14" s="160" customFormat="1" ht="26.25" hidden="1" customHeight="1" x14ac:dyDescent="0.25">
      <c r="A50" s="165"/>
      <c r="B50" s="167"/>
      <c r="C50" s="167"/>
      <c r="D50" s="167"/>
      <c r="E50" s="167"/>
      <c r="F50" s="167"/>
      <c r="G50" s="167"/>
      <c r="H50" s="238"/>
      <c r="I50" s="238"/>
      <c r="J50" s="238"/>
      <c r="K50" s="238"/>
      <c r="L50" s="238"/>
      <c r="M50" s="238"/>
      <c r="N50" s="238"/>
    </row>
    <row r="51" spans="1:14" s="160" customFormat="1" ht="26.25" hidden="1" customHeight="1" x14ac:dyDescent="0.25">
      <c r="A51" s="165"/>
      <c r="B51" s="167"/>
      <c r="C51" s="167"/>
      <c r="D51" s="167"/>
      <c r="E51" s="167"/>
      <c r="F51" s="167"/>
      <c r="G51" s="167"/>
      <c r="H51" s="167"/>
      <c r="I51" s="170" t="s">
        <v>200</v>
      </c>
      <c r="J51" s="171">
        <v>0</v>
      </c>
      <c r="K51" s="171">
        <v>0</v>
      </c>
      <c r="L51" s="171">
        <v>0</v>
      </c>
      <c r="M51" s="171">
        <v>0</v>
      </c>
      <c r="N51" s="171">
        <v>0</v>
      </c>
    </row>
    <row r="52" spans="1:14" s="160" customFormat="1" ht="26.25" hidden="1" customHeight="1" x14ac:dyDescent="0.25">
      <c r="A52" s="165"/>
      <c r="B52" s="167"/>
      <c r="C52" s="167"/>
      <c r="D52" s="167"/>
      <c r="E52" s="167"/>
      <c r="F52" s="167"/>
      <c r="G52" s="167"/>
      <c r="H52" s="167"/>
      <c r="I52" s="168" t="s">
        <v>200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</row>
    <row r="53" spans="1:14" s="160" customFormat="1" ht="26.25" hidden="1" customHeight="1" x14ac:dyDescent="0.25">
      <c r="A53" s="165"/>
      <c r="B53" s="167"/>
      <c r="C53" s="167"/>
      <c r="D53" s="167"/>
      <c r="E53" s="167"/>
      <c r="F53" s="167"/>
      <c r="G53" s="167"/>
      <c r="H53" s="167"/>
      <c r="I53" s="168" t="s">
        <v>200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</row>
    <row r="54" spans="1:14" s="160" customFormat="1" hidden="1" x14ac:dyDescent="0.25"/>
    <row r="55" spans="1:14" ht="16.5" customHeight="1" x14ac:dyDescent="0.25"/>
    <row r="56" spans="1:14" x14ac:dyDescent="0.25">
      <c r="A56" s="169" t="s">
        <v>141</v>
      </c>
      <c r="B56" s="169"/>
      <c r="C56" s="169"/>
    </row>
    <row r="58" spans="1:14" x14ac:dyDescent="0.25">
      <c r="B58" s="99" t="s">
        <v>244</v>
      </c>
    </row>
  </sheetData>
  <mergeCells count="22">
    <mergeCell ref="F36:N36"/>
    <mergeCell ref="G37:N37"/>
    <mergeCell ref="H38:N38"/>
    <mergeCell ref="C12:I12"/>
    <mergeCell ref="A35:C35"/>
    <mergeCell ref="E35:I35"/>
    <mergeCell ref="G49:N49"/>
    <mergeCell ref="H50:N50"/>
    <mergeCell ref="A10:I10"/>
    <mergeCell ref="A8:A9"/>
    <mergeCell ref="B8:C8"/>
    <mergeCell ref="D8:G8"/>
    <mergeCell ref="H8:H9"/>
    <mergeCell ref="I8:I9"/>
    <mergeCell ref="A13:C13"/>
    <mergeCell ref="A47:C47"/>
    <mergeCell ref="J8:N8"/>
    <mergeCell ref="F14:N14"/>
    <mergeCell ref="G15:N15"/>
    <mergeCell ref="H16:N16"/>
    <mergeCell ref="F48:N48"/>
    <mergeCell ref="E13:I13"/>
  </mergeCells>
  <pageMargins left="0.2" right="0.2" top="0.25" bottom="0.2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8"/>
  <sheetViews>
    <sheetView zoomScale="120" zoomScaleNormal="120" workbookViewId="0">
      <selection activeCell="M9" sqref="M9"/>
    </sheetView>
  </sheetViews>
  <sheetFormatPr defaultRowHeight="15" x14ac:dyDescent="0.25"/>
  <cols>
    <col min="1" max="1" width="6" customWidth="1"/>
    <col min="2" max="2" width="4.5703125" customWidth="1"/>
    <col min="3" max="3" width="4.85546875" customWidth="1"/>
    <col min="4" max="4" width="7.28515625" customWidth="1"/>
    <col min="5" max="5" width="5.5703125" customWidth="1"/>
    <col min="6" max="6" width="8.85546875" customWidth="1"/>
    <col min="7" max="7" width="42.5703125" customWidth="1"/>
    <col min="8" max="8" width="21" customWidth="1"/>
    <col min="9" max="9" width="18.42578125" customWidth="1"/>
    <col min="10" max="10" width="18" customWidth="1"/>
    <col min="11" max="11" width="18.140625" customWidth="1"/>
    <col min="12" max="12" width="17.5703125" customWidth="1"/>
    <col min="13" max="13" width="30.28515625" customWidth="1"/>
  </cols>
  <sheetData>
    <row r="1" spans="1:13" x14ac:dyDescent="0.25">
      <c r="A1" s="4" t="s">
        <v>48</v>
      </c>
    </row>
    <row r="2" spans="1:13" x14ac:dyDescent="0.25">
      <c r="L2" s="93" t="s">
        <v>234</v>
      </c>
    </row>
    <row r="3" spans="1:13" ht="29.25" customHeight="1" x14ac:dyDescent="0.25">
      <c r="B3" s="246" t="s">
        <v>106</v>
      </c>
      <c r="C3" s="246"/>
      <c r="D3" s="246"/>
      <c r="E3" s="246" t="s">
        <v>8</v>
      </c>
      <c r="F3" s="246"/>
      <c r="G3" s="247" t="s">
        <v>132</v>
      </c>
      <c r="H3" s="247" t="s">
        <v>237</v>
      </c>
      <c r="I3" s="247" t="s">
        <v>170</v>
      </c>
      <c r="J3" s="100"/>
      <c r="K3" s="247" t="s">
        <v>144</v>
      </c>
      <c r="L3" s="247" t="s">
        <v>145</v>
      </c>
    </row>
    <row r="4" spans="1:13" ht="126" customHeight="1" x14ac:dyDescent="0.25">
      <c r="B4" s="78" t="s">
        <v>9</v>
      </c>
      <c r="C4" s="78" t="s">
        <v>10</v>
      </c>
      <c r="D4" s="78" t="s">
        <v>11</v>
      </c>
      <c r="E4" s="72" t="s">
        <v>2</v>
      </c>
      <c r="F4" s="72" t="s">
        <v>27</v>
      </c>
      <c r="G4" s="248"/>
      <c r="H4" s="248"/>
      <c r="I4" s="248"/>
      <c r="J4" s="101" t="s">
        <v>169</v>
      </c>
      <c r="K4" s="248"/>
      <c r="L4" s="248"/>
    </row>
    <row r="5" spans="1:13" ht="25.5" customHeight="1" x14ac:dyDescent="0.25">
      <c r="B5" s="103">
        <v>1</v>
      </c>
      <c r="C5" s="103">
        <v>2</v>
      </c>
      <c r="D5" s="103">
        <v>3</v>
      </c>
      <c r="E5" s="103">
        <v>4</v>
      </c>
      <c r="F5" s="103">
        <v>5</v>
      </c>
      <c r="G5" s="103">
        <v>6</v>
      </c>
      <c r="H5" s="103">
        <v>7</v>
      </c>
      <c r="I5" s="103">
        <v>8</v>
      </c>
      <c r="J5" s="103">
        <v>11</v>
      </c>
      <c r="K5" s="103">
        <v>12</v>
      </c>
      <c r="L5" s="103">
        <v>13</v>
      </c>
    </row>
    <row r="6" spans="1:13" x14ac:dyDescent="0.25">
      <c r="B6" s="26"/>
      <c r="C6" s="26"/>
      <c r="D6" s="26"/>
      <c r="E6" s="72"/>
      <c r="F6" s="72"/>
      <c r="G6" s="78" t="s">
        <v>19</v>
      </c>
      <c r="H6" s="198">
        <f>+H7</f>
        <v>949449.23729749967</v>
      </c>
      <c r="I6" s="198">
        <f>+I7</f>
        <v>934213.33567999979</v>
      </c>
      <c r="J6" s="198">
        <f>+J7</f>
        <v>995666.17423348827</v>
      </c>
      <c r="K6" s="198">
        <f>+K7</f>
        <v>1002832.5316734883</v>
      </c>
      <c r="L6" s="198">
        <f>+L7</f>
        <v>1022246.4714068215</v>
      </c>
    </row>
    <row r="7" spans="1:13" x14ac:dyDescent="0.25">
      <c r="B7" s="197" t="s">
        <v>333</v>
      </c>
      <c r="C7" s="197" t="s">
        <v>333</v>
      </c>
      <c r="D7" s="197" t="s">
        <v>333</v>
      </c>
      <c r="E7" s="16">
        <v>1203</v>
      </c>
      <c r="F7" s="16"/>
      <c r="G7" s="33" t="s">
        <v>254</v>
      </c>
      <c r="H7" s="199">
        <f>+H9+H40</f>
        <v>949449.23729749967</v>
      </c>
      <c r="I7" s="199">
        <f>+I9+I40</f>
        <v>934213.33567999979</v>
      </c>
      <c r="J7" s="199">
        <f>+J9+J40</f>
        <v>995666.17423348827</v>
      </c>
      <c r="K7" s="199">
        <f>+K9+K40</f>
        <v>1002832.5316734883</v>
      </c>
      <c r="L7" s="199">
        <f>+L9+L40</f>
        <v>1022246.4714068215</v>
      </c>
      <c r="M7" s="200"/>
    </row>
    <row r="8" spans="1:13" x14ac:dyDescent="0.25">
      <c r="B8" s="17"/>
      <c r="C8" s="17"/>
      <c r="D8" s="17"/>
      <c r="E8" s="16"/>
      <c r="F8" s="16"/>
      <c r="G8" s="32" t="s">
        <v>131</v>
      </c>
      <c r="H8" s="199"/>
      <c r="I8" s="199"/>
      <c r="J8" s="199"/>
      <c r="K8" s="199"/>
      <c r="L8" s="199"/>
    </row>
    <row r="9" spans="1:13" ht="38.25" x14ac:dyDescent="0.25">
      <c r="B9" s="17"/>
      <c r="C9" s="17"/>
      <c r="D9" s="17"/>
      <c r="E9" s="16"/>
      <c r="F9" s="16">
        <v>11001</v>
      </c>
      <c r="G9" s="33" t="s">
        <v>255</v>
      </c>
      <c r="H9" s="199">
        <f>SUM(H13:H39)</f>
        <v>944840.27729749971</v>
      </c>
      <c r="I9" s="199">
        <f>SUM(I13:I39)</f>
        <v>914824.13567999983</v>
      </c>
      <c r="J9" s="199">
        <f>SUM(J13:J39)</f>
        <v>977982.37423348823</v>
      </c>
      <c r="K9" s="199">
        <f>SUM(K13:K39)</f>
        <v>985072.93167348835</v>
      </c>
      <c r="L9" s="199">
        <f>SUM(L13:L39)</f>
        <v>1002523.4714068215</v>
      </c>
      <c r="M9" s="200"/>
    </row>
    <row r="10" spans="1:13" x14ac:dyDescent="0.25">
      <c r="B10" s="17"/>
      <c r="C10" s="17"/>
      <c r="D10" s="17"/>
      <c r="E10" s="16"/>
      <c r="F10" s="16"/>
      <c r="G10" s="32" t="s">
        <v>133</v>
      </c>
      <c r="H10" s="199"/>
      <c r="I10" s="199"/>
      <c r="J10" s="199"/>
      <c r="K10" s="199"/>
      <c r="L10" s="199"/>
    </row>
    <row r="11" spans="1:13" x14ac:dyDescent="0.25">
      <c r="B11" s="17"/>
      <c r="C11" s="17"/>
      <c r="D11" s="17"/>
      <c r="E11" s="16"/>
      <c r="F11" s="16"/>
      <c r="G11" s="33" t="s">
        <v>249</v>
      </c>
      <c r="H11" s="199">
        <f>SUM(H13:H39)</f>
        <v>944840.27729749971</v>
      </c>
      <c r="I11" s="199">
        <f>SUM(I13:I39)</f>
        <v>914824.13567999983</v>
      </c>
      <c r="J11" s="199">
        <f>SUM(J13:J39)</f>
        <v>977982.37423348823</v>
      </c>
      <c r="K11" s="199">
        <f>SUM(K13:K39)</f>
        <v>985072.93167348835</v>
      </c>
      <c r="L11" s="199">
        <f>SUM(L13:L39)</f>
        <v>1002523.4714068215</v>
      </c>
    </row>
    <row r="12" spans="1:13" ht="25.5" x14ac:dyDescent="0.25">
      <c r="B12" s="17"/>
      <c r="C12" s="17"/>
      <c r="D12" s="17"/>
      <c r="E12" s="16"/>
      <c r="F12" s="16"/>
      <c r="G12" s="32" t="s">
        <v>281</v>
      </c>
      <c r="H12" s="199"/>
      <c r="I12" s="199"/>
      <c r="J12" s="199"/>
      <c r="K12" s="199"/>
      <c r="L12" s="199"/>
    </row>
    <row r="13" spans="1:13" ht="25.5" x14ac:dyDescent="0.25">
      <c r="B13" s="17"/>
      <c r="C13" s="17"/>
      <c r="D13" s="17"/>
      <c r="E13" s="16"/>
      <c r="F13" s="16"/>
      <c r="G13" s="32" t="s">
        <v>308</v>
      </c>
      <c r="H13" s="199">
        <f>+'[1]2-ԸՆԴԱՄԵՆԸ ԾԱԽՍԵՐ'!F20</f>
        <v>691910.1</v>
      </c>
      <c r="I13" s="199">
        <f>+'[1]2-ԸՆԴԱՄԵՆԸ ԾԱԽՍԵՐ'!G20</f>
        <v>666329.5</v>
      </c>
      <c r="J13" s="199">
        <f>+'[1]2-ԸՆԴԱՄԵՆԸ ԾԱԽՍԵՐ'!H20</f>
        <v>687288.51781333331</v>
      </c>
      <c r="K13" s="199">
        <f>+'[1]2-ԸՆԴԱՄԵՆԸ ԾԱԽՍԵՐ'!L20</f>
        <v>697748.88773333339</v>
      </c>
      <c r="L13" s="199">
        <f>+'[1]2-ԸՆԴԱՄԵՆԸ ԾԱԽՍԵՐ'!M20</f>
        <v>713866.89626666659</v>
      </c>
    </row>
    <row r="14" spans="1:13" ht="25.5" x14ac:dyDescent="0.25">
      <c r="B14" s="17"/>
      <c r="C14" s="17"/>
      <c r="D14" s="17"/>
      <c r="E14" s="16"/>
      <c r="F14" s="16"/>
      <c r="G14" s="32" t="s">
        <v>309</v>
      </c>
      <c r="H14" s="199">
        <f>+'[1]2-ԸՆԴԱՄԵՆԸ ԾԱԽՍԵՐ'!F21</f>
        <v>138873.79999999999</v>
      </c>
      <c r="I14" s="199">
        <f>+'[1]2-ԸՆԴԱՄԵՆԸ ԾԱԽՍԵՐ'!G21</f>
        <v>97456.5</v>
      </c>
      <c r="J14" s="199">
        <f>+'[1]2-ԸՆԴԱՄԵՆԸ ԾԱԽՍԵՐ'!H21</f>
        <v>98437.875479999988</v>
      </c>
      <c r="K14" s="199">
        <f>+'[1]2-ԸՆԴԱՄԵՆԸ ԾԱԽՍԵՐ'!L21</f>
        <v>99036.763876666664</v>
      </c>
      <c r="L14" s="199">
        <f>+'[1]2-ԸՆԴԱՄԵՆԸ ԾԱԽՍԵՐ'!M21</f>
        <v>99333.239557944456</v>
      </c>
    </row>
    <row r="15" spans="1:13" ht="25.5" x14ac:dyDescent="0.25">
      <c r="B15" s="17"/>
      <c r="C15" s="17"/>
      <c r="D15" s="17"/>
      <c r="E15" s="16"/>
      <c r="F15" s="16"/>
      <c r="G15" s="32" t="s">
        <v>310</v>
      </c>
      <c r="H15" s="199">
        <f>+'[1]2-ԸՆԴԱՄԵՆԸ ԾԱԽՍԵՐ'!F22</f>
        <v>53357.3</v>
      </c>
      <c r="I15" s="199">
        <f>+'[1]2-ԸՆԴԱՄԵՆԸ ԾԱԽՍԵՐ'!G22</f>
        <v>53461.5</v>
      </c>
      <c r="J15" s="199">
        <f>+'[1]2-ԸՆԴԱՄԵՆԸ ԾԱԽՍԵՐ'!H22</f>
        <v>54077.623400000011</v>
      </c>
      <c r="K15" s="199">
        <f>+'[1]2-ԸՆԴԱՄԵՆԸ ԾԱԽՍԵՐ'!L22</f>
        <v>55108.922523333335</v>
      </c>
      <c r="L15" s="199">
        <f>+'[1]2-ԸՆԴԱՄԵՆԸ ԾԱԽՍԵՐ'!M22</f>
        <v>56144.978042055554</v>
      </c>
    </row>
    <row r="16" spans="1:13" x14ac:dyDescent="0.25">
      <c r="B16" s="17"/>
      <c r="C16" s="17"/>
      <c r="D16" s="17"/>
      <c r="E16" s="16"/>
      <c r="F16" s="16"/>
      <c r="G16" s="32" t="s">
        <v>311</v>
      </c>
      <c r="H16" s="199">
        <f>+'[1]2-ԸՆԴԱՄԵՆԸ ԾԱԽՍԵՐ'!F23</f>
        <v>17874.402900000001</v>
      </c>
      <c r="I16" s="199">
        <f>+'[1]2-ԸՆԴԱՄԵՆԸ ԾԱԽՍԵՐ'!G23</f>
        <v>23311.631999999998</v>
      </c>
      <c r="J16" s="199">
        <f>+'[1]2-ԸՆԴԱՄԵՆԸ ԾԱԽՍԵՐ'!H23</f>
        <v>23349.870860155002</v>
      </c>
      <c r="K16" s="199">
        <f>+'[1]2-ԸՆԴԱՄԵՆԸ ԾԱԽՍԵՐ'!L23</f>
        <v>23349.870860155002</v>
      </c>
      <c r="L16" s="199">
        <f>+'[1]2-ԸՆԴԱՄԵՆԸ ԾԱԽՍԵՐ'!M23</f>
        <v>23349.870860155002</v>
      </c>
    </row>
    <row r="17" spans="2:12" x14ac:dyDescent="0.25">
      <c r="B17" s="17"/>
      <c r="C17" s="17"/>
      <c r="D17" s="17"/>
      <c r="E17" s="16"/>
      <c r="F17" s="16"/>
      <c r="G17" s="32" t="s">
        <v>312</v>
      </c>
      <c r="H17" s="199">
        <f>+'[1]2-ԸՆԴԱՄԵՆԸ ԾԱԽՍԵՐ'!F28</f>
        <v>1952.798</v>
      </c>
      <c r="I17" s="199">
        <f>+'[1]2-ԸՆԴԱՄԵՆԸ ԾԱԽՍԵՐ'!G28</f>
        <v>1719.67848</v>
      </c>
      <c r="J17" s="199">
        <f>+'[1]2-ԸՆԴԱՄԵՆԸ ԾԱԽՍԵՐ'!H28</f>
        <v>1719.67848</v>
      </c>
      <c r="K17" s="199">
        <f>+'[1]2-ԸՆԴԱՄԵՆԸ ԾԱԽՍԵՐ'!L28</f>
        <v>1719.67848</v>
      </c>
      <c r="L17" s="199">
        <f>+'[1]2-ԸՆԴԱՄԵՆԸ ԾԱԽՍԵՐ'!M28</f>
        <v>1719.67848</v>
      </c>
    </row>
    <row r="18" spans="2:12" x14ac:dyDescent="0.25">
      <c r="B18" s="17"/>
      <c r="C18" s="17"/>
      <c r="D18" s="17"/>
      <c r="E18" s="16"/>
      <c r="F18" s="16"/>
      <c r="G18" s="32" t="s">
        <v>313</v>
      </c>
      <c r="H18" s="199">
        <f>+'[1]2-ԸՆԴԱՄԵՆԸ ԾԱԽՍԵՐ'!F32</f>
        <v>2635.5356375000001</v>
      </c>
      <c r="I18" s="199">
        <f>+'[1]2-ԸՆԴԱՄԵՆԸ ԾԱԽՍԵՐ'!G32</f>
        <v>8787.4</v>
      </c>
      <c r="J18" s="199">
        <f>+'[1]2-ԸՆԴԱՄԵՆԸ ԾԱԽՍԵՐ'!H32</f>
        <v>8791.4</v>
      </c>
      <c r="K18" s="199">
        <f>+'[1]2-ԸՆԴԱՄԵՆԸ ԾԱԽՍԵՐ'!L32</f>
        <v>8791.4</v>
      </c>
      <c r="L18" s="199">
        <f>+'[1]2-ԸՆԴԱՄԵՆԸ ԾԱԽՍԵՐ'!M32</f>
        <v>8791.4</v>
      </c>
    </row>
    <row r="19" spans="2:12" x14ac:dyDescent="0.25">
      <c r="B19" s="17"/>
      <c r="C19" s="17"/>
      <c r="D19" s="17"/>
      <c r="E19" s="16"/>
      <c r="F19" s="16"/>
      <c r="G19" s="32" t="s">
        <v>314</v>
      </c>
      <c r="H19" s="199">
        <f>+'[1]2-ԸՆԴԱՄԵՆԸ ԾԱԽՍԵՐ'!F33</f>
        <v>150</v>
      </c>
      <c r="I19" s="199">
        <f>+'[1]2-ԸՆԴԱՄԵՆԸ ԾԱԽՍԵՐ'!G33</f>
        <v>40</v>
      </c>
      <c r="J19" s="199">
        <f>+'[1]2-ԸՆԴԱՄԵՆԸ ԾԱԽՍԵՐ'!H33</f>
        <v>40</v>
      </c>
      <c r="K19" s="199">
        <f>+'[1]2-ԸՆԴԱՄԵՆԸ ԾԱԽՍԵՐ'!L33</f>
        <v>40</v>
      </c>
      <c r="L19" s="199">
        <f>+'[1]2-ԸՆԴԱՄԵՆԸ ԾԱԽՍԵՐ'!M33</f>
        <v>40</v>
      </c>
    </row>
    <row r="20" spans="2:12" x14ac:dyDescent="0.25">
      <c r="B20" s="17"/>
      <c r="C20" s="17"/>
      <c r="D20" s="17"/>
      <c r="E20" s="16"/>
      <c r="F20" s="16"/>
      <c r="G20" s="32" t="s">
        <v>315</v>
      </c>
      <c r="H20" s="199">
        <f>+'[1]2-ԸՆԴԱՄԵՆԸ ԾԱԽՍԵՐ'!F36</f>
        <v>12941.2</v>
      </c>
      <c r="I20" s="199">
        <f>+'[1]2-ԸՆԴԱՄԵՆԸ ԾԱԽՍԵՐ'!G36</f>
        <v>20621.099999999999</v>
      </c>
      <c r="J20" s="199">
        <f>+'[1]2-ԸՆԴԱՄԵՆԸ ԾԱԽՍԵՐ'!H36</f>
        <v>29512</v>
      </c>
      <c r="K20" s="199">
        <f>+'[1]2-ԸՆԴԱՄԵՆԸ ԾԱԽՍԵՐ'!L36</f>
        <v>29512</v>
      </c>
      <c r="L20" s="199">
        <f>+'[1]2-ԸՆԴԱՄԵՆԸ ԾԱԽՍԵՐ'!M36</f>
        <v>29512</v>
      </c>
    </row>
    <row r="21" spans="2:12" x14ac:dyDescent="0.25">
      <c r="B21" s="17"/>
      <c r="C21" s="17"/>
      <c r="D21" s="17"/>
      <c r="E21" s="16"/>
      <c r="F21" s="16"/>
      <c r="G21" s="32" t="s">
        <v>316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</row>
    <row r="22" spans="2:12" x14ac:dyDescent="0.25">
      <c r="B22" s="17"/>
      <c r="C22" s="17"/>
      <c r="D22" s="17"/>
      <c r="E22" s="16"/>
      <c r="F22" s="16"/>
      <c r="G22" s="32" t="s">
        <v>317</v>
      </c>
      <c r="H22" s="199">
        <f>+'[1]2-ԸՆԴԱՄԵՆԸ ԾԱԽՍԵՐ'!F41</f>
        <v>5183.1000000000004</v>
      </c>
      <c r="I22" s="199">
        <f>+'[1]2-ԸՆԴԱՄԵՆԸ ԾԱԽՍԵՐ'!G41</f>
        <v>5977.6</v>
      </c>
      <c r="J22" s="199">
        <f>+'[1]2-ԸՆԴԱՄԵՆԸ ԾԱԽՍԵՐ'!H41</f>
        <v>6283.4</v>
      </c>
      <c r="K22" s="199">
        <f>+'[1]2-ԸՆԴԱՄԵՆԸ ԾԱԽՍԵՐ'!L41</f>
        <v>6283.4</v>
      </c>
      <c r="L22" s="199">
        <f>+'[1]2-ԸՆԴԱՄԵՆԸ ԾԱԽՍԵՐ'!M41</f>
        <v>6283.4</v>
      </c>
    </row>
    <row r="23" spans="2:12" ht="25.5" x14ac:dyDescent="0.25">
      <c r="B23" s="17"/>
      <c r="C23" s="17"/>
      <c r="D23" s="17"/>
      <c r="E23" s="16"/>
      <c r="F23" s="16"/>
      <c r="G23" s="32" t="s">
        <v>318</v>
      </c>
      <c r="H23" s="199">
        <f>+'[1]2-ԸՆԴԱՄԵՆԸ ԾԱԽՍԵՐ'!F42</f>
        <v>346</v>
      </c>
      <c r="I23" s="199">
        <f>+'[1]2-ԸՆԴԱՄԵՆԸ ԾԱԽՍԵՐ'!G42</f>
        <v>427</v>
      </c>
      <c r="J23" s="199">
        <f>+'[1]2-ԸՆԴԱՄԵՆԸ ԾԱԽՍԵՐ'!H42</f>
        <v>427</v>
      </c>
      <c r="K23" s="199">
        <f>+'[1]2-ԸՆԴԱՄԵՆԸ ԾԱԽՍԵՐ'!L42</f>
        <v>427</v>
      </c>
      <c r="L23" s="199">
        <f>+'[1]2-ԸՆԴԱՄԵՆԸ ԾԱԽՍԵՐ'!M42</f>
        <v>427</v>
      </c>
    </row>
    <row r="24" spans="2:12" x14ac:dyDescent="0.25">
      <c r="B24" s="17"/>
      <c r="C24" s="17"/>
      <c r="D24" s="17"/>
      <c r="E24" s="16"/>
      <c r="F24" s="16"/>
      <c r="G24" s="32" t="s">
        <v>319</v>
      </c>
      <c r="H24" s="199">
        <f>+'[1]2-ԸՆԴԱՄԵՆԸ ԾԱԽՍԵՐ'!F43</f>
        <v>1374.6999999999998</v>
      </c>
      <c r="I24" s="199">
        <f>+'[1]2-ԸՆԴԱՄԵՆԸ ԾԱԽՍԵՐ'!G43</f>
        <v>2054.6</v>
      </c>
      <c r="J24" s="199">
        <f>+'[1]2-ԸՆԴԱՄԵՆԸ ԾԱԽՍԵՐ'!H43</f>
        <v>2204.6</v>
      </c>
      <c r="K24" s="199">
        <f>+'[1]2-ԸՆԴԱՄԵՆԸ ԾԱԽՍԵՐ'!L43</f>
        <v>2204.6</v>
      </c>
      <c r="L24" s="199">
        <f>+'[1]2-ԸՆԴԱՄԵՆԸ ԾԱԽՍԵՐ'!M43</f>
        <v>2204.6</v>
      </c>
    </row>
    <row r="25" spans="2:12" x14ac:dyDescent="0.25">
      <c r="B25" s="17"/>
      <c r="C25" s="17"/>
      <c r="D25" s="17"/>
      <c r="E25" s="16"/>
      <c r="F25" s="16"/>
      <c r="G25" s="32" t="s">
        <v>320</v>
      </c>
      <c r="H25" s="199">
        <f>+'[1]2-ԸՆԴԱՄԵՆԸ ԾԱԽՍԵՐ'!F44</f>
        <v>1012</v>
      </c>
      <c r="I25" s="199">
        <f>+'[1]2-ԸՆԴԱՄԵՆԸ ԾԱԽՍԵՐ'!G44</f>
        <v>0</v>
      </c>
      <c r="J25" s="199">
        <f>+'[1]2-ԸՆԴԱՄԵՆԸ ԾԱԽՍԵՐ'!H44</f>
        <v>6000</v>
      </c>
      <c r="K25" s="199">
        <f>+'[1]2-ԸՆԴԱՄԵՆԸ ԾԱԽՍԵՐ'!L44</f>
        <v>6000</v>
      </c>
      <c r="L25" s="199">
        <f>+'[1]2-ԸՆԴԱՄԵՆԸ ԾԱԽՍԵՐ'!M44</f>
        <v>6000</v>
      </c>
    </row>
    <row r="26" spans="2:12" x14ac:dyDescent="0.25">
      <c r="B26" s="17"/>
      <c r="C26" s="17"/>
      <c r="D26" s="17"/>
      <c r="E26" s="16"/>
      <c r="F26" s="16"/>
      <c r="G26" s="32" t="s">
        <v>321</v>
      </c>
      <c r="H26" s="199">
        <f>+'[1]2-ԸՆԴԱՄԵՆԸ ԾԱԽՍԵՐ'!F45</f>
        <v>882</v>
      </c>
      <c r="I26" s="199">
        <f>+'[1]2-ԸՆԴԱՄԵՆԸ ԾԱԽՍԵՐ'!G45</f>
        <v>10100</v>
      </c>
      <c r="J26" s="199">
        <f>+'[1]2-ԸՆԴԱՄԵՆԸ ԾԱԽՍԵՐ'!H45</f>
        <v>14100</v>
      </c>
      <c r="K26" s="199">
        <f>+'[1]2-ԸՆԴԱՄԵՆԸ ԾԱԽՍԵՐ'!L45</f>
        <v>14100</v>
      </c>
      <c r="L26" s="199">
        <f>+'[1]2-ԸՆԴԱՄԵՆԸ ԾԱԽՍԵՐ'!M45</f>
        <v>14100</v>
      </c>
    </row>
    <row r="27" spans="2:12" x14ac:dyDescent="0.25">
      <c r="B27" s="17"/>
      <c r="C27" s="17"/>
      <c r="D27" s="17"/>
      <c r="E27" s="16"/>
      <c r="F27" s="16"/>
      <c r="G27" s="32" t="s">
        <v>322</v>
      </c>
      <c r="H27" s="199">
        <f>+'[1]2-ԸՆԴԱՄԵՆԸ ԾԱԽՍԵՐ'!F46</f>
        <v>2835.56</v>
      </c>
      <c r="I27" s="199">
        <f>+'[1]2-ԸՆԴԱՄԵՆԸ ԾԱԽՍԵՐ'!G46</f>
        <v>500</v>
      </c>
      <c r="J27" s="199">
        <f>+'[1]2-ԸՆԴԱՄԵՆԸ ԾԱԽՍԵՐ'!H46</f>
        <v>500</v>
      </c>
      <c r="K27" s="199">
        <f>+'[1]2-ԸՆԴԱՄԵՆԸ ԾԱԽՍԵՐ'!L46</f>
        <v>500</v>
      </c>
      <c r="L27" s="199">
        <f>+'[1]2-ԸՆԴԱՄԵՆԸ ԾԱԽՍԵՐ'!M46</f>
        <v>500</v>
      </c>
    </row>
    <row r="28" spans="2:12" x14ac:dyDescent="0.25">
      <c r="B28" s="17"/>
      <c r="C28" s="17"/>
      <c r="D28" s="17"/>
      <c r="E28" s="16"/>
      <c r="F28" s="16"/>
      <c r="G28" s="32" t="s">
        <v>323</v>
      </c>
      <c r="H28" s="199">
        <f>+'[1]2-ԸՆԴԱՄԵՆԸ ԾԱԽՍԵՐ'!F47</f>
        <v>0</v>
      </c>
      <c r="I28" s="199">
        <f>+'[1]2-ԸՆԴԱՄԵՆԸ ԾԱԽՍԵՐ'!G47</f>
        <v>6671.1</v>
      </c>
      <c r="J28" s="199">
        <f>+'[1]2-ԸՆԴԱՄԵՆԸ ԾԱԽՍԵՐ'!H47</f>
        <v>6671.1</v>
      </c>
      <c r="K28" s="199">
        <f>+'[1]2-ԸՆԴԱՄԵՆԸ ԾԱԽՍԵՐ'!L47</f>
        <v>6671.1</v>
      </c>
      <c r="L28" s="199">
        <f>+'[1]2-ԸՆԴԱՄԵՆԸ ԾԱԽՍԵՐ'!M47</f>
        <v>6671.1</v>
      </c>
    </row>
    <row r="29" spans="2:12" x14ac:dyDescent="0.25">
      <c r="B29" s="17"/>
      <c r="C29" s="17"/>
      <c r="D29" s="17"/>
      <c r="E29" s="16"/>
      <c r="F29" s="16"/>
      <c r="G29" s="32" t="s">
        <v>324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</row>
    <row r="30" spans="2:12" ht="25.5" x14ac:dyDescent="0.25">
      <c r="B30" s="17"/>
      <c r="C30" s="17"/>
      <c r="D30" s="17"/>
      <c r="E30" s="16"/>
      <c r="F30" s="16"/>
      <c r="G30" s="32" t="s">
        <v>325</v>
      </c>
      <c r="H30" s="199">
        <f>+'[1]2-ԸՆԴԱՄԵՆԸ ԾԱԽՍԵՐ'!F49</f>
        <v>3069.02</v>
      </c>
      <c r="I30" s="199">
        <f>+'[1]2-ԸՆԴԱՄԵՆԸ ԾԱԽՍԵՐ'!G49</f>
        <v>4581.8</v>
      </c>
      <c r="J30" s="199">
        <f>+'[1]2-ԸՆԴԱՄԵՆԸ ԾԱԽՍԵՐ'!H49</f>
        <v>4581.8</v>
      </c>
      <c r="K30" s="199">
        <f>+'[1]2-ԸՆԴԱՄԵՆԸ ԾԱԽՍԵՐ'!L49</f>
        <v>4581.8</v>
      </c>
      <c r="L30" s="199">
        <f>+'[1]2-ԸՆԴԱՄԵՆԸ ԾԱԽՍԵՐ'!M49</f>
        <v>4581.8</v>
      </c>
    </row>
    <row r="31" spans="2:12" ht="25.5" x14ac:dyDescent="0.25">
      <c r="B31" s="17"/>
      <c r="C31" s="17"/>
      <c r="D31" s="17"/>
      <c r="E31" s="16"/>
      <c r="F31" s="16"/>
      <c r="G31" s="32" t="s">
        <v>326</v>
      </c>
      <c r="H31" s="199">
        <f>+'[1]2-ԸՆԴԱՄԵՆԸ ԾԱԽՍԵՐ'!F50</f>
        <v>3029.84</v>
      </c>
      <c r="I31" s="199">
        <f>+'[1]2-ԸՆԴԱՄԵՆԸ ԾԱԽՍԵՐ'!G50</f>
        <v>2012.6</v>
      </c>
      <c r="J31" s="199">
        <f>+'[1]2-ԸՆԴԱՄԵՆԸ ԾԱԽՍԵՐ'!H50</f>
        <v>2272.6</v>
      </c>
      <c r="K31" s="199">
        <f>+'[1]2-ԸՆԴԱՄԵՆԸ ԾԱԽՍԵՐ'!L50</f>
        <v>2272.6</v>
      </c>
      <c r="L31" s="199">
        <f>+'[1]2-ԸՆԴԱՄԵՆԸ ԾԱԽՍԵՐ'!M50</f>
        <v>2272.6</v>
      </c>
    </row>
    <row r="32" spans="2:12" x14ac:dyDescent="0.25">
      <c r="B32" s="17"/>
      <c r="C32" s="17"/>
      <c r="D32" s="17"/>
      <c r="E32" s="16"/>
      <c r="F32" s="16"/>
      <c r="G32" s="32" t="s">
        <v>327</v>
      </c>
      <c r="H32" s="199">
        <f>+'[1]2-ԸՆԴԱՄԵՆԸ ԾԱԽՍԵՐ'!F54</f>
        <v>2146.8459600000006</v>
      </c>
      <c r="I32" s="199">
        <f>+'[1]2-ԸՆԴԱՄԵՆԸ ԾԱԽՍԵՐ'!G54</f>
        <v>3991.01</v>
      </c>
      <c r="J32" s="199">
        <f>+'[1]2-ԸՆԴԱՄԵՆԸ ԾԱԽՍԵՐ'!H54</f>
        <v>3990.9900000000007</v>
      </c>
      <c r="K32" s="199">
        <f>+'[1]2-ԸՆԴԱՄԵՆԸ ԾԱԽՍԵՐ'!L54</f>
        <v>3990.9900000000007</v>
      </c>
      <c r="L32" s="199">
        <f>+'[1]2-ԸՆԴԱՄԵՆԸ ԾԱԽՍԵՐ'!M54</f>
        <v>3990.9900000000007</v>
      </c>
    </row>
    <row r="33" spans="1:12" x14ac:dyDescent="0.25">
      <c r="B33" s="17"/>
      <c r="C33" s="17"/>
      <c r="D33" s="17"/>
      <c r="E33" s="16"/>
      <c r="F33" s="16"/>
      <c r="G33" s="32" t="s">
        <v>328</v>
      </c>
      <c r="H33" s="199">
        <v>0</v>
      </c>
      <c r="I33" s="199">
        <v>0</v>
      </c>
      <c r="J33" s="199">
        <f>+'[1]2-ԸՆԴԱՄԵՆԸ ԾԱԽՍԵՐ'!$H$58</f>
        <v>935</v>
      </c>
      <c r="K33" s="199">
        <f>+'[1]2-ԸՆԴԱՄԵՆԸ ԾԱԽՍԵՐ'!$L$58</f>
        <v>935</v>
      </c>
      <c r="L33" s="199">
        <f>+'[1]2-ԸՆԴԱՄԵՆԸ ԾԱԽՍԵՐ'!$M$58</f>
        <v>935</v>
      </c>
    </row>
    <row r="34" spans="1:12" x14ac:dyDescent="0.25">
      <c r="B34" s="17"/>
      <c r="C34" s="17"/>
      <c r="D34" s="17"/>
      <c r="E34" s="16"/>
      <c r="F34" s="16"/>
      <c r="G34" s="32" t="s">
        <v>329</v>
      </c>
      <c r="H34" s="199">
        <f>+'[1]2-ԸՆԴԱՄԵՆԸ ԾԱԽՍԵՐ'!F59</f>
        <v>0</v>
      </c>
      <c r="I34" s="199">
        <f>+'[1]2-ԸՆԴԱՄԵՆԸ ԾԱԽՍԵՐ'!G59</f>
        <v>811.44</v>
      </c>
      <c r="J34" s="199">
        <f>+'[1]2-ԸՆԴԱՄԵՆԸ ԾԱԽՍԵՐ'!H59</f>
        <v>811.44</v>
      </c>
      <c r="K34" s="199">
        <f>+'[1]2-ԸՆԴԱՄԵՆԸ ԾԱԽՍԵՐ'!L59</f>
        <v>811.44</v>
      </c>
      <c r="L34" s="199">
        <f>+'[1]2-ԸՆԴԱՄԵՆԸ ԾԱԽՍԵՐ'!M59</f>
        <v>811.44</v>
      </c>
    </row>
    <row r="35" spans="1:12" x14ac:dyDescent="0.25">
      <c r="B35" s="17"/>
      <c r="C35" s="17"/>
      <c r="D35" s="17"/>
      <c r="E35" s="16"/>
      <c r="F35" s="16"/>
      <c r="G35" s="32" t="s">
        <v>335</v>
      </c>
      <c r="H35" s="199">
        <f>+'[1]2-ԸՆԴԱՄԵՆԸ ԾԱԽՍԵՐ'!F60</f>
        <v>10</v>
      </c>
      <c r="I35" s="199">
        <f>+'[1]2-ԸՆԴԱՄԵՆԸ ԾԱԽՍԵՐ'!G60</f>
        <v>0</v>
      </c>
      <c r="J35" s="199">
        <f>+'[1]2-ԸՆԴԱՄԵՆԸ ԾԱԽՍԵՐ'!H60</f>
        <v>0</v>
      </c>
      <c r="K35" s="199">
        <f>+'[1]2-ԸՆԴԱՄԵՆԸ ԾԱԽՍԵՐ'!L60</f>
        <v>0</v>
      </c>
      <c r="L35" s="199">
        <f>+'[1]2-ԸՆԴԱՄԵՆԸ ԾԱԽՍԵՐ'!M60</f>
        <v>0</v>
      </c>
    </row>
    <row r="36" spans="1:12" x14ac:dyDescent="0.25">
      <c r="B36" s="17"/>
      <c r="C36" s="17"/>
      <c r="D36" s="17"/>
      <c r="E36" s="16"/>
      <c r="F36" s="16"/>
      <c r="G36" s="32" t="s">
        <v>330</v>
      </c>
      <c r="H36" s="199">
        <f>+'[1]2-ԸՆԴԱՄԵՆԸ ԾԱԽՍԵՐ'!F61</f>
        <v>997.61259999999982</v>
      </c>
      <c r="I36" s="199">
        <f>+'[1]2-ԸՆԴԱՄԵՆԸ ԾԱԽՍԵՐ'!G61</f>
        <v>1721.6</v>
      </c>
      <c r="J36" s="199">
        <f>+'[1]2-ԸՆԴԱՄԵՆԸ ԾԱԽՍԵՐ'!H61</f>
        <v>1739.403</v>
      </c>
      <c r="K36" s="199">
        <f>+'[1]2-ԸՆԴԱՄԵՆԸ ԾԱԽՍԵՐ'!L61</f>
        <v>1739.403</v>
      </c>
      <c r="L36" s="199">
        <f>+'[1]2-ԸՆԴԱՄԵՆԸ ԾԱԽՍԵՐ'!M61</f>
        <v>1739.403</v>
      </c>
    </row>
    <row r="37" spans="1:12" x14ac:dyDescent="0.25">
      <c r="B37" s="17"/>
      <c r="C37" s="17"/>
      <c r="D37" s="17"/>
      <c r="E37" s="16"/>
      <c r="F37" s="16"/>
      <c r="G37" s="32" t="s">
        <v>331</v>
      </c>
      <c r="H37" s="199">
        <f>+'[1]2-ԸՆԴԱՄԵՆԸ ԾԱԽՍԵՐ'!F62</f>
        <v>0</v>
      </c>
      <c r="I37" s="199">
        <f>+'[1]2-ԸՆԴԱՄԵՆԸ ԾԱԽՍԵՐ'!G62</f>
        <v>3000</v>
      </c>
      <c r="J37" s="199">
        <f>+'[1]2-ԸՆԴԱՄԵՆԸ ԾԱԽՍԵՐ'!H62</f>
        <v>3000</v>
      </c>
      <c r="K37" s="199">
        <f>+'[1]2-ԸՆԴԱՄԵՆԸ ԾԱԽՍԵՐ'!L62</f>
        <v>3000</v>
      </c>
      <c r="L37" s="199">
        <f>+'[1]2-ԸՆԴԱՄԵՆԸ ԾԱԽՍԵՐ'!M62</f>
        <v>3000</v>
      </c>
    </row>
    <row r="38" spans="1:12" x14ac:dyDescent="0.25">
      <c r="B38" s="17"/>
      <c r="C38" s="17"/>
      <c r="D38" s="17"/>
      <c r="E38" s="16"/>
      <c r="F38" s="16"/>
      <c r="G38" s="32" t="s">
        <v>332</v>
      </c>
      <c r="H38" s="199">
        <f>+'[1]2-ԸՆԴԱՄԵՆԸ ԾԱԽՍԵՐ'!F71</f>
        <v>1300.1002000000001</v>
      </c>
      <c r="I38" s="199">
        <f>+'[1]2-ԸՆԴԱՄԵՆԸ ԾԱԽՍԵՐ'!G71</f>
        <v>1248.0752</v>
      </c>
      <c r="J38" s="199">
        <f>+'[1]2-ԸՆԴԱՄԵՆԸ ԾԱԽՍԵՐ'!H71</f>
        <v>1248.0752</v>
      </c>
      <c r="K38" s="199">
        <f>+'[1]2-ԸՆԴԱՄԵՆԸ ԾԱԽՍԵՐ'!L71</f>
        <v>1248.0752</v>
      </c>
      <c r="L38" s="199">
        <f>+'[1]2-ԸՆԴԱՄԵՆԸ ԾԱԽՍԵՐ'!M71</f>
        <v>1248.0752</v>
      </c>
    </row>
    <row r="39" spans="1:12" ht="38.25" x14ac:dyDescent="0.25">
      <c r="B39" s="17"/>
      <c r="C39" s="17"/>
      <c r="D39" s="17"/>
      <c r="E39" s="16"/>
      <c r="F39" s="16"/>
      <c r="G39" s="32" t="s">
        <v>336</v>
      </c>
      <c r="H39" s="199">
        <f>+'[1]2-ԸՆԴԱՄԵՆԸ ԾԱԽՍԵՐ'!F77</f>
        <v>2958.3620000000001</v>
      </c>
      <c r="I39" s="199">
        <f>+'[1]2-ԸՆԴԱՄԵՆԸ ԾԱԽՍԵՐ'!G77</f>
        <v>0</v>
      </c>
      <c r="J39" s="199">
        <f>+'[1]2-ԸՆԴԱՄԵՆԸ ԾԱԽՍԵՐ'!H77</f>
        <v>20000</v>
      </c>
      <c r="K39" s="199">
        <f>+'[1]2-ԸՆԴԱՄԵՆԸ ԾԱԽՍԵՐ'!L77</f>
        <v>15000</v>
      </c>
      <c r="L39" s="199">
        <f>+'[1]2-ԸՆԴԱՄԵՆԸ ԾԱԽՍԵՐ'!M77</f>
        <v>15000</v>
      </c>
    </row>
    <row r="40" spans="1:12" ht="25.5" x14ac:dyDescent="0.25">
      <c r="B40" s="17"/>
      <c r="C40" s="17"/>
      <c r="D40" s="17"/>
      <c r="E40" s="16"/>
      <c r="F40" s="16">
        <v>31001</v>
      </c>
      <c r="G40" s="33" t="s">
        <v>256</v>
      </c>
      <c r="H40" s="199">
        <f>+H42</f>
        <v>4608.9599999999991</v>
      </c>
      <c r="I40" s="199">
        <f>+I42</f>
        <v>19389.2</v>
      </c>
      <c r="J40" s="199">
        <f>+J42</f>
        <v>17683.800000000003</v>
      </c>
      <c r="K40" s="199">
        <f>+K42</f>
        <v>17759.600000000002</v>
      </c>
      <c r="L40" s="199">
        <f>+L42</f>
        <v>19723</v>
      </c>
    </row>
    <row r="41" spans="1:12" x14ac:dyDescent="0.25">
      <c r="B41" s="17"/>
      <c r="C41" s="17"/>
      <c r="D41" s="17"/>
      <c r="E41" s="16"/>
      <c r="F41" s="16"/>
      <c r="G41" s="32" t="s">
        <v>133</v>
      </c>
      <c r="H41" s="199"/>
      <c r="I41" s="199"/>
      <c r="J41" s="199"/>
      <c r="K41" s="199"/>
      <c r="L41" s="199"/>
    </row>
    <row r="42" spans="1:12" x14ac:dyDescent="0.25">
      <c r="B42" s="17"/>
      <c r="C42" s="17"/>
      <c r="D42" s="17"/>
      <c r="E42" s="16"/>
      <c r="F42" s="16"/>
      <c r="G42" s="33" t="s">
        <v>249</v>
      </c>
      <c r="H42" s="199">
        <f>+H44</f>
        <v>4608.9599999999991</v>
      </c>
      <c r="I42" s="199">
        <f>+I44</f>
        <v>19389.2</v>
      </c>
      <c r="J42" s="199">
        <f>+J44</f>
        <v>17683.800000000003</v>
      </c>
      <c r="K42" s="199">
        <f>+K44</f>
        <v>17759.600000000002</v>
      </c>
      <c r="L42" s="199">
        <f>+L44</f>
        <v>19723</v>
      </c>
    </row>
    <row r="43" spans="1:12" ht="33" customHeight="1" x14ac:dyDescent="0.25">
      <c r="B43" s="17"/>
      <c r="C43" s="17"/>
      <c r="D43" s="17"/>
      <c r="E43" s="16"/>
      <c r="F43" s="16"/>
      <c r="G43" s="32" t="s">
        <v>281</v>
      </c>
      <c r="H43" s="199"/>
      <c r="I43" s="199"/>
      <c r="J43" s="199"/>
      <c r="K43" s="199"/>
      <c r="L43" s="199"/>
    </row>
    <row r="44" spans="1:12" x14ac:dyDescent="0.25">
      <c r="B44" s="17"/>
      <c r="C44" s="17"/>
      <c r="D44" s="17"/>
      <c r="E44" s="16"/>
      <c r="F44" s="16"/>
      <c r="G44" s="32" t="s">
        <v>334</v>
      </c>
      <c r="H44" s="199">
        <f>+'[1]2-ԸՆԴԱՄԵՆԸ ԾԱԽՍԵՐ'!F84</f>
        <v>4608.9599999999991</v>
      </c>
      <c r="I44" s="199">
        <f>+'[1]2-ԸՆԴԱՄԵՆԸ ԾԱԽՍԵՐ'!G84</f>
        <v>19389.2</v>
      </c>
      <c r="J44" s="199">
        <f>+'[1]2-ԸՆԴԱՄԵՆԸ ԾԱԽՍԵՐ'!H84</f>
        <v>17683.800000000003</v>
      </c>
      <c r="K44" s="199">
        <f>+'[1]2-ԸՆԴԱՄԵՆԸ ԾԱԽՍԵՐ'!$L$84</f>
        <v>17759.600000000002</v>
      </c>
      <c r="L44" s="199">
        <f>+'[1]2-ԸՆԴԱՄԵՆԸ ԾԱԽՍԵՐ'!$M$84</f>
        <v>19723</v>
      </c>
    </row>
    <row r="45" spans="1:12" x14ac:dyDescent="0.25">
      <c r="B45" s="73" t="s">
        <v>46</v>
      </c>
      <c r="C45" s="73" t="s">
        <v>46</v>
      </c>
      <c r="D45" s="73" t="s">
        <v>46</v>
      </c>
      <c r="E45" s="73" t="s">
        <v>46</v>
      </c>
      <c r="F45" s="73" t="s">
        <v>46</v>
      </c>
      <c r="G45" s="79" t="s">
        <v>53</v>
      </c>
      <c r="H45" s="190">
        <f>SUM(H13:H39)+H40</f>
        <v>949449.23729749967</v>
      </c>
      <c r="I45" s="190">
        <f>SUM(I13:I39)+I40</f>
        <v>934213.33567999979</v>
      </c>
      <c r="J45" s="190">
        <f t="shared" ref="J45:L45" si="0">SUM(J13:J39)+J40</f>
        <v>995666.17423348827</v>
      </c>
      <c r="K45" s="190">
        <f t="shared" si="0"/>
        <v>1002832.5316734883</v>
      </c>
      <c r="L45" s="190">
        <f t="shared" si="0"/>
        <v>1022246.4714068215</v>
      </c>
    </row>
    <row r="46" spans="1:12" x14ac:dyDescent="0.25">
      <c r="A46" s="1"/>
      <c r="B46" s="102" t="s">
        <v>46</v>
      </c>
      <c r="C46" s="102" t="s">
        <v>46</v>
      </c>
      <c r="D46" s="102" t="s">
        <v>46</v>
      </c>
      <c r="E46" s="102" t="s">
        <v>46</v>
      </c>
      <c r="F46" s="102" t="s">
        <v>46</v>
      </c>
      <c r="G46" s="16" t="s">
        <v>176</v>
      </c>
      <c r="H46" s="105" t="s">
        <v>46</v>
      </c>
      <c r="I46" s="105" t="s">
        <v>46</v>
      </c>
      <c r="J46" s="104">
        <v>0</v>
      </c>
      <c r="K46" s="104">
        <v>0</v>
      </c>
      <c r="L46" s="104">
        <v>0</v>
      </c>
    </row>
    <row r="48" spans="1:12" x14ac:dyDescent="0.25">
      <c r="D48" s="99" t="s">
        <v>245</v>
      </c>
      <c r="E48" s="90"/>
      <c r="G48" s="106"/>
    </row>
  </sheetData>
  <mergeCells count="7">
    <mergeCell ref="B3:D3"/>
    <mergeCell ref="H3:H4"/>
    <mergeCell ref="I3:I4"/>
    <mergeCell ref="L3:L4"/>
    <mergeCell ref="K3:K4"/>
    <mergeCell ref="E3:F3"/>
    <mergeCell ref="G3:G4"/>
  </mergeCells>
  <pageMargins left="0.28999999999999998" right="0.22" top="0.51" bottom="0.16" header="0.22" footer="0.16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11"/>
  <sheetViews>
    <sheetView workbookViewId="0">
      <selection activeCell="U6" sqref="U6"/>
    </sheetView>
  </sheetViews>
  <sheetFormatPr defaultRowHeight="15" x14ac:dyDescent="0.25"/>
  <cols>
    <col min="1" max="1" width="11.28515625" customWidth="1"/>
    <col min="2" max="2" width="10.5703125" customWidth="1"/>
    <col min="3" max="3" width="11.42578125" customWidth="1"/>
    <col min="4" max="4" width="23.5703125" customWidth="1"/>
    <col min="5" max="6" width="9.7109375" style="185" bestFit="1" customWidth="1"/>
    <col min="7" max="7" width="7.28515625" style="185" hidden="1" customWidth="1"/>
    <col min="8" max="8" width="8.28515625" style="185" hidden="1" customWidth="1"/>
    <col min="9" max="10" width="8.5703125" style="185" bestFit="1" customWidth="1"/>
    <col min="11" max="11" width="6.28515625" style="185" hidden="1" customWidth="1"/>
    <col min="12" max="12" width="4.7109375" style="185" hidden="1" customWidth="1"/>
    <col min="13" max="14" width="9.42578125" style="185" bestFit="1" customWidth="1"/>
    <col min="15" max="15" width="5.85546875" style="185" hidden="1" customWidth="1"/>
    <col min="16" max="16" width="5.28515625" style="185" hidden="1" customWidth="1"/>
    <col min="17" max="18" width="10.140625" style="185" bestFit="1" customWidth="1"/>
    <col min="19" max="19" width="5.42578125" style="185" hidden="1" customWidth="1"/>
    <col min="20" max="20" width="5" style="185" hidden="1" customWidth="1"/>
    <col min="21" max="21" width="10" style="185" bestFit="1" customWidth="1"/>
    <col min="22" max="22" width="11.28515625" style="185" customWidth="1"/>
    <col min="23" max="24" width="5.5703125" hidden="1" customWidth="1"/>
  </cols>
  <sheetData>
    <row r="1" spans="1:24" x14ac:dyDescent="0.25">
      <c r="A1" s="4" t="s">
        <v>160</v>
      </c>
    </row>
    <row r="2" spans="1:24" ht="14.25" customHeight="1" x14ac:dyDescent="0.25">
      <c r="V2" s="185" t="s">
        <v>192</v>
      </c>
    </row>
    <row r="3" spans="1:24" ht="25.5" customHeight="1" x14ac:dyDescent="0.25">
      <c r="B3" s="246" t="s">
        <v>8</v>
      </c>
      <c r="C3" s="246"/>
      <c r="D3" s="246" t="s">
        <v>54</v>
      </c>
      <c r="E3" s="252" t="s">
        <v>238</v>
      </c>
      <c r="F3" s="252"/>
      <c r="G3" s="252"/>
      <c r="H3" s="252"/>
      <c r="I3" s="252" t="s">
        <v>236</v>
      </c>
      <c r="J3" s="252"/>
      <c r="K3" s="252"/>
      <c r="L3" s="252"/>
      <c r="M3" s="252" t="s">
        <v>235</v>
      </c>
      <c r="N3" s="252"/>
      <c r="O3" s="252"/>
      <c r="P3" s="252"/>
      <c r="Q3" s="252" t="s">
        <v>118</v>
      </c>
      <c r="R3" s="252"/>
      <c r="S3" s="252"/>
      <c r="T3" s="252"/>
      <c r="U3" s="246" t="s">
        <v>142</v>
      </c>
      <c r="V3" s="246"/>
      <c r="W3" s="246"/>
      <c r="X3" s="246"/>
    </row>
    <row r="4" spans="1:24" ht="126" customHeight="1" x14ac:dyDescent="0.25">
      <c r="B4" s="6" t="s">
        <v>2</v>
      </c>
      <c r="C4" s="6" t="s">
        <v>27</v>
      </c>
      <c r="D4" s="246"/>
      <c r="E4" s="186" t="s">
        <v>12</v>
      </c>
      <c r="F4" s="187" t="s">
        <v>297</v>
      </c>
      <c r="G4" s="187" t="s">
        <v>21</v>
      </c>
      <c r="H4" s="187" t="s">
        <v>13</v>
      </c>
      <c r="I4" s="186" t="s">
        <v>12</v>
      </c>
      <c r="J4" s="187" t="s">
        <v>297</v>
      </c>
      <c r="K4" s="187" t="s">
        <v>21</v>
      </c>
      <c r="L4" s="187" t="s">
        <v>13</v>
      </c>
      <c r="M4" s="186" t="s">
        <v>12</v>
      </c>
      <c r="N4" s="187" t="s">
        <v>297</v>
      </c>
      <c r="O4" s="187" t="s">
        <v>21</v>
      </c>
      <c r="P4" s="187" t="s">
        <v>13</v>
      </c>
      <c r="Q4" s="186" t="s">
        <v>12</v>
      </c>
      <c r="R4" s="187" t="s">
        <v>297</v>
      </c>
      <c r="S4" s="187" t="s">
        <v>21</v>
      </c>
      <c r="T4" s="187" t="s">
        <v>13</v>
      </c>
      <c r="U4" s="186" t="s">
        <v>12</v>
      </c>
      <c r="V4" s="187" t="s">
        <v>297</v>
      </c>
      <c r="W4" s="27" t="s">
        <v>21</v>
      </c>
      <c r="X4" s="27" t="s">
        <v>13</v>
      </c>
    </row>
    <row r="5" spans="1:24" ht="102" x14ac:dyDescent="0.25">
      <c r="B5" s="16">
        <v>1203</v>
      </c>
      <c r="C5" s="16">
        <v>11003</v>
      </c>
      <c r="D5" s="16" t="s">
        <v>283</v>
      </c>
      <c r="E5" s="188">
        <f>F5+G5+H5</f>
        <v>944840.27729750017</v>
      </c>
      <c r="F5" s="189">
        <f>+'[1]2-ԸՆԴԱՄԵՆԸ ԾԱԽՍԵՐ'!$F$16</f>
        <v>944840.27729750017</v>
      </c>
      <c r="G5" s="189"/>
      <c r="H5" s="189"/>
      <c r="I5" s="188">
        <f>J5+K5+L5</f>
        <v>914824.13568000018</v>
      </c>
      <c r="J5" s="189">
        <f>+'[1]2-ԸՆԴԱՄԵՆԸ ԾԱԽՍԵՐ'!$G$16</f>
        <v>914824.13568000018</v>
      </c>
      <c r="K5" s="189"/>
      <c r="L5" s="189"/>
      <c r="M5" s="188">
        <f>N5+O5+P5</f>
        <v>977982.37423348834</v>
      </c>
      <c r="N5" s="189">
        <f>+'[1]2-ԸՆԴԱՄԵՆԸ ԾԱԽՍԵՐ'!$H$16</f>
        <v>977982.37423348834</v>
      </c>
      <c r="O5" s="189"/>
      <c r="P5" s="189"/>
      <c r="Q5" s="188">
        <f>R5+S5+T5</f>
        <v>985072.93167348846</v>
      </c>
      <c r="R5" s="189">
        <f>+'[1]2-ԸՆԴԱՄԵՆԸ ԾԱԽՍԵՐ'!$L$16</f>
        <v>985072.93167348846</v>
      </c>
      <c r="S5" s="189"/>
      <c r="T5" s="189"/>
      <c r="U5" s="188">
        <f>V5+W5+X5</f>
        <v>1002523.4714068216</v>
      </c>
      <c r="V5" s="189">
        <f>+'[1]2-ԸՆԴԱՄԵՆԸ ԾԱԽՍԵՐ'!$M$16</f>
        <v>1002523.4714068216</v>
      </c>
      <c r="W5" s="17"/>
      <c r="X5" s="17"/>
    </row>
    <row r="6" spans="1:24" ht="63.75" x14ac:dyDescent="0.25">
      <c r="B6" s="16">
        <v>1203</v>
      </c>
      <c r="C6" s="16">
        <v>31003</v>
      </c>
      <c r="D6" s="16" t="s">
        <v>284</v>
      </c>
      <c r="E6" s="188">
        <f t="shared" ref="E6" si="0">F6+G6+H6</f>
        <v>4608.9599999999991</v>
      </c>
      <c r="F6" s="189">
        <f>+'[1]2-ԸՆԴԱՄԵՆԸ ԾԱԽՍԵՐ'!$F$81</f>
        <v>4608.9599999999991</v>
      </c>
      <c r="G6" s="189"/>
      <c r="H6" s="189"/>
      <c r="I6" s="188">
        <f t="shared" ref="I6" si="1">J6+K6+L6</f>
        <v>19389.2</v>
      </c>
      <c r="J6" s="189">
        <f>+'[1]2-ԸՆԴԱՄԵՆԸ ԾԱԽՍԵՐ'!$G$81</f>
        <v>19389.2</v>
      </c>
      <c r="K6" s="189"/>
      <c r="L6" s="189"/>
      <c r="M6" s="188">
        <f t="shared" ref="M6" si="2">N6+O6+P6</f>
        <v>17683.800000000003</v>
      </c>
      <c r="N6" s="189">
        <f>+'[1]2-ԸՆԴԱՄԵՆԸ ԾԱԽՍԵՐ'!$H$81</f>
        <v>17683.800000000003</v>
      </c>
      <c r="O6" s="189"/>
      <c r="P6" s="189"/>
      <c r="Q6" s="188">
        <f t="shared" ref="Q6" si="3">R6+S6+T6</f>
        <v>17759.600000000002</v>
      </c>
      <c r="R6" s="189">
        <f>+'[1]2-ԸՆԴԱՄԵՆԸ ԾԱԽՍԵՐ'!$L$81</f>
        <v>17759.600000000002</v>
      </c>
      <c r="S6" s="189"/>
      <c r="T6" s="189"/>
      <c r="U6" s="188">
        <f t="shared" ref="U6" si="4">V6+W6+X6</f>
        <v>19723</v>
      </c>
      <c r="V6" s="189">
        <f>+'[1]2-ԸՆԴԱՄԵՆԸ ԾԱԽՍԵՐ'!$M$81</f>
        <v>19723</v>
      </c>
      <c r="W6" s="17"/>
      <c r="X6" s="17"/>
    </row>
    <row r="7" spans="1:24" ht="15" customHeight="1" x14ac:dyDescent="0.25">
      <c r="B7" s="249" t="s">
        <v>52</v>
      </c>
      <c r="C7" s="250"/>
      <c r="D7" s="251"/>
      <c r="E7" s="190">
        <f t="shared" ref="E7:X7" si="5">SUM(E5:E6)</f>
        <v>949449.23729750013</v>
      </c>
      <c r="F7" s="190">
        <f t="shared" si="5"/>
        <v>949449.23729750013</v>
      </c>
      <c r="G7" s="190">
        <f t="shared" si="5"/>
        <v>0</v>
      </c>
      <c r="H7" s="190">
        <f t="shared" si="5"/>
        <v>0</v>
      </c>
      <c r="I7" s="190">
        <f t="shared" si="5"/>
        <v>934213.33568000013</v>
      </c>
      <c r="J7" s="190">
        <f t="shared" si="5"/>
        <v>934213.33568000013</v>
      </c>
      <c r="K7" s="190">
        <f t="shared" si="5"/>
        <v>0</v>
      </c>
      <c r="L7" s="190">
        <f t="shared" si="5"/>
        <v>0</v>
      </c>
      <c r="M7" s="190">
        <f t="shared" si="5"/>
        <v>995666.17423348839</v>
      </c>
      <c r="N7" s="190">
        <f t="shared" si="5"/>
        <v>995666.17423348839</v>
      </c>
      <c r="O7" s="190">
        <f t="shared" si="5"/>
        <v>0</v>
      </c>
      <c r="P7" s="190">
        <f t="shared" si="5"/>
        <v>0</v>
      </c>
      <c r="Q7" s="190">
        <f t="shared" si="5"/>
        <v>1002832.5316734884</v>
      </c>
      <c r="R7" s="190">
        <f t="shared" si="5"/>
        <v>1002832.5316734884</v>
      </c>
      <c r="S7" s="190">
        <f t="shared" si="5"/>
        <v>0</v>
      </c>
      <c r="T7" s="190">
        <f t="shared" si="5"/>
        <v>0</v>
      </c>
      <c r="U7" s="190">
        <f t="shared" si="5"/>
        <v>1022246.4714068216</v>
      </c>
      <c r="V7" s="190">
        <f t="shared" si="5"/>
        <v>1022246.4714068216</v>
      </c>
      <c r="W7" s="15">
        <f t="shared" si="5"/>
        <v>0</v>
      </c>
      <c r="X7" s="15">
        <f t="shared" si="5"/>
        <v>0</v>
      </c>
    </row>
    <row r="9" spans="1:24" x14ac:dyDescent="0.25">
      <c r="B9" s="3"/>
    </row>
    <row r="10" spans="1:24" s="2" customFormat="1" x14ac:dyDescent="0.25">
      <c r="B10" s="94" t="s">
        <v>246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</row>
    <row r="11" spans="1:24" ht="27.75" customHeight="1" x14ac:dyDescent="0.25">
      <c r="B11" s="3"/>
      <c r="C11" s="3"/>
      <c r="D11" s="3"/>
      <c r="E11" s="192"/>
      <c r="F11" s="192"/>
      <c r="G11" s="192"/>
      <c r="H11" s="192"/>
      <c r="I11" s="192"/>
      <c r="J11" s="192"/>
      <c r="K11" s="192"/>
    </row>
  </sheetData>
  <mergeCells count="8">
    <mergeCell ref="B7:D7"/>
    <mergeCell ref="M3:P3"/>
    <mergeCell ref="Q3:T3"/>
    <mergeCell ref="U3:X3"/>
    <mergeCell ref="B3:C3"/>
    <mergeCell ref="D3:D4"/>
    <mergeCell ref="E3:H3"/>
    <mergeCell ref="I3:L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5" sqref="B15"/>
    </sheetView>
  </sheetViews>
  <sheetFormatPr defaultRowHeight="15" x14ac:dyDescent="0.25"/>
  <cols>
    <col min="1" max="1" width="8.85546875" customWidth="1"/>
    <col min="2" max="2" width="40.28515625" customWidth="1"/>
    <col min="3" max="3" width="18.7109375" customWidth="1"/>
    <col min="4" max="4" width="15.5703125" customWidth="1"/>
    <col min="5" max="5" width="12.140625" customWidth="1"/>
    <col min="6" max="6" width="13.42578125" customWidth="1"/>
    <col min="7" max="7" width="12.5703125" customWidth="1"/>
  </cols>
  <sheetData>
    <row r="1" spans="1:8" ht="62.25" customHeight="1" x14ac:dyDescent="0.25">
      <c r="A1" s="254" t="s">
        <v>50</v>
      </c>
      <c r="B1" s="254"/>
      <c r="C1" s="254"/>
      <c r="D1" s="254"/>
      <c r="E1" s="254"/>
      <c r="F1" s="254"/>
      <c r="G1" s="254"/>
      <c r="H1" s="254"/>
    </row>
    <row r="3" spans="1:8" x14ac:dyDescent="0.25">
      <c r="B3" s="255" t="s">
        <v>16</v>
      </c>
      <c r="C3" s="255" t="s">
        <v>146</v>
      </c>
      <c r="D3" s="255" t="s">
        <v>147</v>
      </c>
      <c r="E3" s="255" t="s">
        <v>49</v>
      </c>
      <c r="F3" s="255"/>
      <c r="G3" s="255"/>
    </row>
    <row r="4" spans="1:8" ht="47.25" customHeight="1" x14ac:dyDescent="0.25">
      <c r="B4" s="255"/>
      <c r="C4" s="255"/>
      <c r="D4" s="255"/>
      <c r="E4" s="18" t="s">
        <v>18</v>
      </c>
      <c r="F4" s="18" t="s">
        <v>118</v>
      </c>
      <c r="G4" s="18" t="s">
        <v>142</v>
      </c>
    </row>
    <row r="5" spans="1:8" x14ac:dyDescent="0.25">
      <c r="B5" s="24" t="s">
        <v>19</v>
      </c>
      <c r="C5" s="20">
        <f>C6+C9</f>
        <v>0</v>
      </c>
      <c r="D5" s="20">
        <f t="shared" ref="D5:G5" si="0">D6+D9</f>
        <v>0</v>
      </c>
      <c r="E5" s="20">
        <f t="shared" si="0"/>
        <v>0</v>
      </c>
      <c r="F5" s="20">
        <f t="shared" si="0"/>
        <v>0</v>
      </c>
      <c r="G5" s="20">
        <f t="shared" si="0"/>
        <v>0</v>
      </c>
    </row>
    <row r="6" spans="1:8" ht="25.5" x14ac:dyDescent="0.25">
      <c r="B6" s="22" t="s">
        <v>20</v>
      </c>
      <c r="C6" s="20">
        <f>SUM(C7:C8)</f>
        <v>0</v>
      </c>
      <c r="D6" s="20">
        <f t="shared" ref="D6:G6" si="1">SUM(D7:D8)</f>
        <v>0</v>
      </c>
      <c r="E6" s="20">
        <f t="shared" si="1"/>
        <v>0</v>
      </c>
      <c r="F6" s="20">
        <f t="shared" si="1"/>
        <v>0</v>
      </c>
      <c r="G6" s="20">
        <f t="shared" si="1"/>
        <v>0</v>
      </c>
    </row>
    <row r="7" spans="1:8" x14ac:dyDescent="0.25">
      <c r="B7" s="17"/>
      <c r="C7" s="21"/>
      <c r="D7" s="21"/>
      <c r="E7" s="21"/>
      <c r="F7" s="21"/>
      <c r="G7" s="21"/>
    </row>
    <row r="8" spans="1:8" x14ac:dyDescent="0.25">
      <c r="B8" s="17"/>
      <c r="C8" s="21"/>
      <c r="D8" s="21"/>
      <c r="E8" s="21"/>
      <c r="F8" s="21"/>
      <c r="G8" s="21"/>
    </row>
    <row r="9" spans="1:8" x14ac:dyDescent="0.25">
      <c r="B9" s="22" t="s">
        <v>107</v>
      </c>
      <c r="C9" s="20">
        <f>SUM(C10:C11)</f>
        <v>0</v>
      </c>
      <c r="D9" s="20">
        <f t="shared" ref="D9:G9" si="2">SUM(D10:D11)</f>
        <v>0</v>
      </c>
      <c r="E9" s="20">
        <f t="shared" si="2"/>
        <v>0</v>
      </c>
      <c r="F9" s="20">
        <f t="shared" si="2"/>
        <v>0</v>
      </c>
      <c r="G9" s="20">
        <f t="shared" si="2"/>
        <v>0</v>
      </c>
    </row>
    <row r="10" spans="1:8" x14ac:dyDescent="0.25">
      <c r="B10" s="23"/>
      <c r="C10" s="21"/>
      <c r="D10" s="21"/>
      <c r="E10" s="21"/>
      <c r="F10" s="21"/>
      <c r="G10" s="21"/>
    </row>
    <row r="11" spans="1:8" x14ac:dyDescent="0.25">
      <c r="B11" s="21"/>
      <c r="C11" s="21"/>
      <c r="D11" s="21"/>
      <c r="E11" s="21"/>
      <c r="F11" s="21"/>
      <c r="G11" s="21"/>
    </row>
    <row r="12" spans="1:8" x14ac:dyDescent="0.25">
      <c r="B12" s="253"/>
      <c r="C12" s="253"/>
      <c r="D12" s="253"/>
      <c r="E12" s="253"/>
      <c r="F12" s="253"/>
      <c r="G12" s="253"/>
    </row>
    <row r="13" spans="1:8" x14ac:dyDescent="0.25">
      <c r="A13" s="25"/>
      <c r="C13" s="19"/>
      <c r="D13" s="19"/>
      <c r="E13" s="19"/>
      <c r="F13" s="19"/>
      <c r="G13" s="19"/>
    </row>
  </sheetData>
  <mergeCells count="6">
    <mergeCell ref="B12:G12"/>
    <mergeCell ref="A1:H1"/>
    <mergeCell ref="B3:B4"/>
    <mergeCell ref="C3:C4"/>
    <mergeCell ref="D3:D4"/>
    <mergeCell ref="E3:G3"/>
  </mergeCells>
  <pageMargins left="0.16" right="0.25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Y23"/>
  <sheetViews>
    <sheetView workbookViewId="0">
      <selection activeCell="I24" sqref="I24"/>
    </sheetView>
  </sheetViews>
  <sheetFormatPr defaultRowHeight="15" x14ac:dyDescent="0.25"/>
  <cols>
    <col min="1" max="1" width="3.85546875" customWidth="1"/>
    <col min="2" max="2" width="10.7109375" customWidth="1"/>
    <col min="3" max="3" width="12.7109375" customWidth="1"/>
    <col min="4" max="4" width="17.85546875" customWidth="1"/>
    <col min="5" max="5" width="21" customWidth="1"/>
    <col min="6" max="6" width="20.42578125" customWidth="1"/>
    <col min="7" max="7" width="11.140625" customWidth="1"/>
    <col min="8" max="8" width="8.85546875" customWidth="1"/>
    <col min="9" max="9" width="10.28515625" customWidth="1"/>
    <col min="10" max="24" width="9.140625" customWidth="1"/>
    <col min="25" max="25" width="7.28515625" customWidth="1"/>
    <col min="26" max="27" width="10.7109375" customWidth="1"/>
    <col min="28" max="28" width="9.42578125" customWidth="1"/>
    <col min="29" max="29" width="8.85546875" customWidth="1"/>
    <col min="30" max="30" width="10.7109375" customWidth="1"/>
    <col min="31" max="33" width="10" customWidth="1"/>
  </cols>
  <sheetData>
    <row r="1" spans="1:51" s="65" customFormat="1" ht="22.5" customHeight="1" x14ac:dyDescent="0.25">
      <c r="A1" s="80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51" ht="17.25" x14ac:dyDescent="0.25">
      <c r="A2" s="80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51" s="68" customFormat="1" ht="30.75" customHeight="1" x14ac:dyDescent="0.25">
      <c r="A3" s="84" t="s">
        <v>136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51" x14ac:dyDescent="0.25">
      <c r="A4" s="82"/>
      <c r="B4" s="86"/>
      <c r="C4" s="86"/>
      <c r="D4" s="86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AE4" s="65"/>
      <c r="AF4" s="65"/>
      <c r="AG4" s="65"/>
    </row>
    <row r="5" spans="1:51" ht="15.75" thickBot="1" x14ac:dyDescent="0.3">
      <c r="A5" s="82"/>
      <c r="B5" s="82"/>
      <c r="C5" s="82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AE5" s="65"/>
      <c r="AF5" s="65"/>
      <c r="AG5" s="65"/>
      <c r="AW5" s="86" t="s">
        <v>121</v>
      </c>
      <c r="AX5" s="74"/>
    </row>
    <row r="6" spans="1:51" ht="40.5" customHeight="1" x14ac:dyDescent="0.25">
      <c r="A6" s="82"/>
      <c r="B6" s="271" t="s">
        <v>8</v>
      </c>
      <c r="C6" s="270"/>
      <c r="D6" s="270" t="s">
        <v>54</v>
      </c>
      <c r="E6" s="270" t="s">
        <v>45</v>
      </c>
      <c r="F6" s="270" t="s">
        <v>137</v>
      </c>
      <c r="G6" s="270" t="s">
        <v>125</v>
      </c>
      <c r="H6" s="270"/>
      <c r="I6" s="270"/>
      <c r="J6" s="270" t="s">
        <v>148</v>
      </c>
      <c r="K6" s="270"/>
      <c r="L6" s="270"/>
      <c r="M6" s="270" t="s">
        <v>149</v>
      </c>
      <c r="N6" s="270"/>
      <c r="O6" s="270"/>
      <c r="P6" s="268" t="s">
        <v>150</v>
      </c>
      <c r="Q6" s="268"/>
      <c r="R6" s="268"/>
      <c r="S6" s="268" t="s">
        <v>24</v>
      </c>
      <c r="T6" s="268"/>
      <c r="U6" s="268"/>
      <c r="V6" s="268" t="s">
        <v>17</v>
      </c>
      <c r="W6" s="268"/>
      <c r="X6" s="268"/>
      <c r="Y6" s="268"/>
      <c r="Z6" s="268"/>
      <c r="AA6" s="268"/>
      <c r="AB6" s="268"/>
      <c r="AC6" s="268"/>
      <c r="AD6" s="269"/>
      <c r="AE6" s="274" t="s">
        <v>152</v>
      </c>
      <c r="AF6" s="256"/>
      <c r="AG6" s="256"/>
      <c r="AH6" s="256" t="s">
        <v>153</v>
      </c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7"/>
      <c r="AW6" s="258" t="s">
        <v>30</v>
      </c>
      <c r="AX6" s="260" t="s">
        <v>31</v>
      </c>
      <c r="AY6" s="262" t="s">
        <v>154</v>
      </c>
    </row>
    <row r="7" spans="1:51" ht="25.5" customHeight="1" x14ac:dyDescent="0.25">
      <c r="A7" s="82"/>
      <c r="B7" s="272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46"/>
      <c r="Q7" s="246"/>
      <c r="R7" s="246"/>
      <c r="S7" s="246"/>
      <c r="T7" s="246"/>
      <c r="U7" s="246"/>
      <c r="V7" s="246" t="s">
        <v>18</v>
      </c>
      <c r="W7" s="246"/>
      <c r="X7" s="246"/>
      <c r="Y7" s="246" t="s">
        <v>118</v>
      </c>
      <c r="Z7" s="246"/>
      <c r="AA7" s="246"/>
      <c r="AB7" s="246" t="s">
        <v>142</v>
      </c>
      <c r="AC7" s="246"/>
      <c r="AD7" s="273"/>
      <c r="AE7" s="275"/>
      <c r="AF7" s="264"/>
      <c r="AG7" s="264"/>
      <c r="AH7" s="264" t="s">
        <v>32</v>
      </c>
      <c r="AI7" s="264"/>
      <c r="AJ7" s="264"/>
      <c r="AK7" s="264" t="s">
        <v>33</v>
      </c>
      <c r="AL7" s="264"/>
      <c r="AM7" s="264"/>
      <c r="AN7" s="264" t="s">
        <v>34</v>
      </c>
      <c r="AO7" s="264"/>
      <c r="AP7" s="264"/>
      <c r="AQ7" s="264" t="s">
        <v>35</v>
      </c>
      <c r="AR7" s="264"/>
      <c r="AS7" s="264"/>
      <c r="AT7" s="264" t="s">
        <v>36</v>
      </c>
      <c r="AU7" s="264"/>
      <c r="AV7" s="265"/>
      <c r="AW7" s="259"/>
      <c r="AX7" s="261"/>
      <c r="AY7" s="263"/>
    </row>
    <row r="8" spans="1:51" ht="126" customHeight="1" x14ac:dyDescent="0.25">
      <c r="A8" s="82"/>
      <c r="B8" s="87" t="s">
        <v>2</v>
      </c>
      <c r="C8" s="88" t="s">
        <v>27</v>
      </c>
      <c r="D8" s="234"/>
      <c r="E8" s="234"/>
      <c r="F8" s="234"/>
      <c r="G8" s="89" t="s">
        <v>12</v>
      </c>
      <c r="H8" s="89" t="s">
        <v>22</v>
      </c>
      <c r="I8" s="89" t="s">
        <v>23</v>
      </c>
      <c r="J8" s="89" t="s">
        <v>12</v>
      </c>
      <c r="K8" s="89" t="s">
        <v>22</v>
      </c>
      <c r="L8" s="89" t="s">
        <v>23</v>
      </c>
      <c r="M8" s="89" t="s">
        <v>12</v>
      </c>
      <c r="N8" s="89" t="s">
        <v>22</v>
      </c>
      <c r="O8" s="89" t="s">
        <v>23</v>
      </c>
      <c r="P8" s="31" t="s">
        <v>12</v>
      </c>
      <c r="Q8" s="31" t="s">
        <v>22</v>
      </c>
      <c r="R8" s="31" t="s">
        <v>23</v>
      </c>
      <c r="S8" s="31" t="s">
        <v>12</v>
      </c>
      <c r="T8" s="31" t="s">
        <v>22</v>
      </c>
      <c r="U8" s="31" t="s">
        <v>23</v>
      </c>
      <c r="V8" s="31" t="s">
        <v>12</v>
      </c>
      <c r="W8" s="31" t="s">
        <v>22</v>
      </c>
      <c r="X8" s="31" t="s">
        <v>23</v>
      </c>
      <c r="Y8" s="31" t="s">
        <v>12</v>
      </c>
      <c r="Z8" s="31" t="s">
        <v>22</v>
      </c>
      <c r="AA8" s="31" t="s">
        <v>23</v>
      </c>
      <c r="AB8" s="31" t="s">
        <v>12</v>
      </c>
      <c r="AC8" s="31" t="s">
        <v>22</v>
      </c>
      <c r="AD8" s="63" t="s">
        <v>23</v>
      </c>
      <c r="AE8" s="42" t="s">
        <v>12</v>
      </c>
      <c r="AF8" s="41" t="s">
        <v>22</v>
      </c>
      <c r="AG8" s="41" t="s">
        <v>23</v>
      </c>
      <c r="AH8" s="41" t="s">
        <v>12</v>
      </c>
      <c r="AI8" s="41" t="s">
        <v>22</v>
      </c>
      <c r="AJ8" s="41" t="s">
        <v>23</v>
      </c>
      <c r="AK8" s="41" t="s">
        <v>12</v>
      </c>
      <c r="AL8" s="41" t="s">
        <v>22</v>
      </c>
      <c r="AM8" s="41" t="s">
        <v>23</v>
      </c>
      <c r="AN8" s="41" t="s">
        <v>12</v>
      </c>
      <c r="AO8" s="41" t="s">
        <v>22</v>
      </c>
      <c r="AP8" s="41" t="s">
        <v>23</v>
      </c>
      <c r="AQ8" s="41" t="s">
        <v>12</v>
      </c>
      <c r="AR8" s="41" t="s">
        <v>22</v>
      </c>
      <c r="AS8" s="41" t="s">
        <v>23</v>
      </c>
      <c r="AT8" s="41" t="s">
        <v>12</v>
      </c>
      <c r="AU8" s="41" t="s">
        <v>22</v>
      </c>
      <c r="AV8" s="43" t="s">
        <v>23</v>
      </c>
      <c r="AW8" s="259"/>
      <c r="AX8" s="261"/>
      <c r="AY8" s="263"/>
    </row>
    <row r="9" spans="1:51" x14ac:dyDescent="0.25">
      <c r="B9" s="52"/>
      <c r="C9" s="16"/>
      <c r="D9" s="16"/>
      <c r="E9" s="33"/>
      <c r="F9" s="16"/>
      <c r="G9" s="62">
        <f>H9+I9</f>
        <v>0</v>
      </c>
      <c r="H9" s="60"/>
      <c r="I9" s="60"/>
      <c r="J9" s="62">
        <f>K9+L9</f>
        <v>0</v>
      </c>
      <c r="K9" s="60"/>
      <c r="L9" s="60"/>
      <c r="M9" s="62">
        <f>N9+O9</f>
        <v>0</v>
      </c>
      <c r="N9" s="60"/>
      <c r="O9" s="60"/>
      <c r="P9" s="62">
        <f>Q9+R9</f>
        <v>0</v>
      </c>
      <c r="Q9" s="60"/>
      <c r="R9" s="60"/>
      <c r="S9" s="62">
        <f>T9+U9</f>
        <v>0</v>
      </c>
      <c r="T9" s="60"/>
      <c r="U9" s="60"/>
      <c r="V9" s="62">
        <f>W9+X9</f>
        <v>0</v>
      </c>
      <c r="W9" s="60"/>
      <c r="X9" s="60"/>
      <c r="Y9" s="62">
        <f>Z9+AA9</f>
        <v>0</v>
      </c>
      <c r="Z9" s="60"/>
      <c r="AA9" s="60"/>
      <c r="AB9" s="62">
        <f>AC9+AD9</f>
        <v>0</v>
      </c>
      <c r="AC9" s="60"/>
      <c r="AD9" s="45"/>
      <c r="AE9" s="44">
        <f>AF9+AG9</f>
        <v>0</v>
      </c>
      <c r="AF9" s="60"/>
      <c r="AG9" s="60"/>
      <c r="AH9" s="62">
        <f>AI9+AJ9</f>
        <v>0</v>
      </c>
      <c r="AI9" s="60"/>
      <c r="AJ9" s="60"/>
      <c r="AK9" s="62">
        <f>AL9+AM9</f>
        <v>0</v>
      </c>
      <c r="AL9" s="60"/>
      <c r="AM9" s="60"/>
      <c r="AN9" s="62">
        <f>AO9+AP9</f>
        <v>0</v>
      </c>
      <c r="AO9" s="60"/>
      <c r="AP9" s="60"/>
      <c r="AQ9" s="62">
        <f>AR9+AS9</f>
        <v>0</v>
      </c>
      <c r="AR9" s="60"/>
      <c r="AS9" s="60"/>
      <c r="AT9" s="62">
        <f>AU9+AV9</f>
        <v>0</v>
      </c>
      <c r="AU9" s="60"/>
      <c r="AV9" s="45"/>
      <c r="AW9" s="50"/>
      <c r="AX9" s="60"/>
      <c r="AY9" s="45"/>
    </row>
    <row r="10" spans="1:51" x14ac:dyDescent="0.25">
      <c r="B10" s="52"/>
      <c r="C10" s="16"/>
      <c r="D10" s="16"/>
      <c r="E10" s="33"/>
      <c r="F10" s="16"/>
      <c r="G10" s="62">
        <f t="shared" ref="G10:G17" si="0">H10+I10</f>
        <v>0</v>
      </c>
      <c r="H10" s="60"/>
      <c r="I10" s="60"/>
      <c r="J10" s="62">
        <f t="shared" ref="J10:J17" si="1">K10+L10</f>
        <v>0</v>
      </c>
      <c r="K10" s="60"/>
      <c r="L10" s="60"/>
      <c r="M10" s="62">
        <f t="shared" ref="M10:M17" si="2">N10+O10</f>
        <v>0</v>
      </c>
      <c r="N10" s="60"/>
      <c r="O10" s="60"/>
      <c r="P10" s="62">
        <f t="shared" ref="P10:P17" si="3">Q10+R10</f>
        <v>0</v>
      </c>
      <c r="Q10" s="60"/>
      <c r="R10" s="60"/>
      <c r="S10" s="62">
        <f t="shared" ref="S10:S17" si="4">T10+U10</f>
        <v>0</v>
      </c>
      <c r="T10" s="60"/>
      <c r="U10" s="60"/>
      <c r="V10" s="62">
        <f t="shared" ref="V10:V17" si="5">W10+X10</f>
        <v>0</v>
      </c>
      <c r="W10" s="60"/>
      <c r="X10" s="60"/>
      <c r="Y10" s="62">
        <f t="shared" ref="Y10:Y17" si="6">Z10+AA10</f>
        <v>0</v>
      </c>
      <c r="Z10" s="60"/>
      <c r="AA10" s="60"/>
      <c r="AB10" s="62">
        <f t="shared" ref="AB10:AB17" si="7">AC10+AD10</f>
        <v>0</v>
      </c>
      <c r="AC10" s="60"/>
      <c r="AD10" s="45"/>
      <c r="AE10" s="44">
        <f t="shared" ref="AE10:AE17" si="8">AF10+AG10</f>
        <v>0</v>
      </c>
      <c r="AF10" s="60"/>
      <c r="AG10" s="60"/>
      <c r="AH10" s="62">
        <f t="shared" ref="AH10:AH17" si="9">AI10+AJ10</f>
        <v>0</v>
      </c>
      <c r="AI10" s="60"/>
      <c r="AJ10" s="60"/>
      <c r="AK10" s="62">
        <f t="shared" ref="AK10:AK17" si="10">AL10+AM10</f>
        <v>0</v>
      </c>
      <c r="AL10" s="60"/>
      <c r="AM10" s="60"/>
      <c r="AN10" s="62">
        <f t="shared" ref="AN10:AN17" si="11">AO10+AP10</f>
        <v>0</v>
      </c>
      <c r="AO10" s="60"/>
      <c r="AP10" s="60"/>
      <c r="AQ10" s="62">
        <f t="shared" ref="AQ10:AQ17" si="12">AR10+AS10</f>
        <v>0</v>
      </c>
      <c r="AR10" s="60"/>
      <c r="AS10" s="60"/>
      <c r="AT10" s="62">
        <f t="shared" ref="AT10:AT17" si="13">AU10+AV10</f>
        <v>0</v>
      </c>
      <c r="AU10" s="60"/>
      <c r="AV10" s="45"/>
      <c r="AW10" s="50"/>
      <c r="AX10" s="60"/>
      <c r="AY10" s="45"/>
    </row>
    <row r="11" spans="1:51" x14ac:dyDescent="0.25">
      <c r="B11" s="52"/>
      <c r="C11" s="16"/>
      <c r="D11" s="16"/>
      <c r="E11" s="17"/>
      <c r="F11" s="16"/>
      <c r="G11" s="62">
        <f t="shared" si="0"/>
        <v>0</v>
      </c>
      <c r="H11" s="60"/>
      <c r="I11" s="60"/>
      <c r="J11" s="62">
        <f t="shared" si="1"/>
        <v>0</v>
      </c>
      <c r="K11" s="60"/>
      <c r="L11" s="60"/>
      <c r="M11" s="62">
        <f t="shared" si="2"/>
        <v>0</v>
      </c>
      <c r="N11" s="60"/>
      <c r="O11" s="60"/>
      <c r="P11" s="62">
        <f t="shared" si="3"/>
        <v>0</v>
      </c>
      <c r="Q11" s="60"/>
      <c r="R11" s="60"/>
      <c r="S11" s="62">
        <f t="shared" si="4"/>
        <v>0</v>
      </c>
      <c r="T11" s="60"/>
      <c r="U11" s="60"/>
      <c r="V11" s="62">
        <f t="shared" si="5"/>
        <v>0</v>
      </c>
      <c r="W11" s="60"/>
      <c r="X11" s="60"/>
      <c r="Y11" s="62">
        <f t="shared" si="6"/>
        <v>0</v>
      </c>
      <c r="Z11" s="60"/>
      <c r="AA11" s="60"/>
      <c r="AB11" s="62">
        <f t="shared" si="7"/>
        <v>0</v>
      </c>
      <c r="AC11" s="60"/>
      <c r="AD11" s="45"/>
      <c r="AE11" s="44">
        <f t="shared" si="8"/>
        <v>0</v>
      </c>
      <c r="AF11" s="60"/>
      <c r="AG11" s="60"/>
      <c r="AH11" s="62">
        <f t="shared" si="9"/>
        <v>0</v>
      </c>
      <c r="AI11" s="60"/>
      <c r="AJ11" s="60"/>
      <c r="AK11" s="62">
        <f t="shared" si="10"/>
        <v>0</v>
      </c>
      <c r="AL11" s="60"/>
      <c r="AM11" s="60"/>
      <c r="AN11" s="62">
        <f t="shared" si="11"/>
        <v>0</v>
      </c>
      <c r="AO11" s="60"/>
      <c r="AP11" s="60"/>
      <c r="AQ11" s="62">
        <f t="shared" si="12"/>
        <v>0</v>
      </c>
      <c r="AR11" s="60"/>
      <c r="AS11" s="60"/>
      <c r="AT11" s="62">
        <f t="shared" si="13"/>
        <v>0</v>
      </c>
      <c r="AU11" s="60"/>
      <c r="AV11" s="45"/>
      <c r="AW11" s="50"/>
      <c r="AX11" s="60"/>
      <c r="AY11" s="45"/>
    </row>
    <row r="12" spans="1:51" x14ac:dyDescent="0.25">
      <c r="B12" s="52"/>
      <c r="C12" s="16"/>
      <c r="D12" s="16"/>
      <c r="E12" s="17"/>
      <c r="F12" s="16"/>
      <c r="G12" s="62">
        <f t="shared" si="0"/>
        <v>0</v>
      </c>
      <c r="H12" s="60"/>
      <c r="I12" s="60"/>
      <c r="J12" s="62">
        <f t="shared" si="1"/>
        <v>0</v>
      </c>
      <c r="K12" s="60"/>
      <c r="L12" s="60"/>
      <c r="M12" s="62">
        <f t="shared" si="2"/>
        <v>0</v>
      </c>
      <c r="N12" s="60"/>
      <c r="O12" s="60"/>
      <c r="P12" s="62">
        <f t="shared" si="3"/>
        <v>0</v>
      </c>
      <c r="Q12" s="60"/>
      <c r="R12" s="60"/>
      <c r="S12" s="62">
        <f t="shared" si="4"/>
        <v>0</v>
      </c>
      <c r="T12" s="60"/>
      <c r="U12" s="60"/>
      <c r="V12" s="62">
        <f t="shared" si="5"/>
        <v>0</v>
      </c>
      <c r="W12" s="60"/>
      <c r="X12" s="60"/>
      <c r="Y12" s="62">
        <f t="shared" si="6"/>
        <v>0</v>
      </c>
      <c r="Z12" s="60"/>
      <c r="AA12" s="60"/>
      <c r="AB12" s="62">
        <f t="shared" si="7"/>
        <v>0</v>
      </c>
      <c r="AC12" s="60"/>
      <c r="AD12" s="45"/>
      <c r="AE12" s="44">
        <f t="shared" si="8"/>
        <v>0</v>
      </c>
      <c r="AF12" s="60"/>
      <c r="AG12" s="60"/>
      <c r="AH12" s="62">
        <f t="shared" si="9"/>
        <v>0</v>
      </c>
      <c r="AI12" s="60"/>
      <c r="AJ12" s="60"/>
      <c r="AK12" s="62">
        <f t="shared" si="10"/>
        <v>0</v>
      </c>
      <c r="AL12" s="60"/>
      <c r="AM12" s="60"/>
      <c r="AN12" s="62">
        <f t="shared" si="11"/>
        <v>0</v>
      </c>
      <c r="AO12" s="60"/>
      <c r="AP12" s="60"/>
      <c r="AQ12" s="62">
        <f t="shared" si="12"/>
        <v>0</v>
      </c>
      <c r="AR12" s="60"/>
      <c r="AS12" s="60"/>
      <c r="AT12" s="62">
        <f t="shared" si="13"/>
        <v>0</v>
      </c>
      <c r="AU12" s="60"/>
      <c r="AV12" s="45"/>
      <c r="AW12" s="50"/>
      <c r="AX12" s="60"/>
      <c r="AY12" s="45"/>
    </row>
    <row r="13" spans="1:51" x14ac:dyDescent="0.25">
      <c r="B13" s="52"/>
      <c r="C13" s="16"/>
      <c r="D13" s="16"/>
      <c r="E13" s="17"/>
      <c r="F13" s="16"/>
      <c r="G13" s="62">
        <f t="shared" si="0"/>
        <v>0</v>
      </c>
      <c r="H13" s="60"/>
      <c r="I13" s="60"/>
      <c r="J13" s="62">
        <f t="shared" si="1"/>
        <v>0</v>
      </c>
      <c r="K13" s="60"/>
      <c r="L13" s="60"/>
      <c r="M13" s="62">
        <f t="shared" si="2"/>
        <v>0</v>
      </c>
      <c r="N13" s="60"/>
      <c r="O13" s="60"/>
      <c r="P13" s="62">
        <f t="shared" si="3"/>
        <v>0</v>
      </c>
      <c r="Q13" s="60"/>
      <c r="R13" s="60"/>
      <c r="S13" s="62">
        <f t="shared" si="4"/>
        <v>0</v>
      </c>
      <c r="T13" s="60"/>
      <c r="U13" s="60"/>
      <c r="V13" s="62">
        <f t="shared" si="5"/>
        <v>0</v>
      </c>
      <c r="W13" s="60"/>
      <c r="X13" s="60"/>
      <c r="Y13" s="62">
        <f t="shared" si="6"/>
        <v>0</v>
      </c>
      <c r="Z13" s="60"/>
      <c r="AA13" s="60"/>
      <c r="AB13" s="62">
        <f t="shared" si="7"/>
        <v>0</v>
      </c>
      <c r="AC13" s="60"/>
      <c r="AD13" s="45"/>
      <c r="AE13" s="44">
        <f t="shared" si="8"/>
        <v>0</v>
      </c>
      <c r="AF13" s="60"/>
      <c r="AG13" s="60"/>
      <c r="AH13" s="62">
        <f t="shared" si="9"/>
        <v>0</v>
      </c>
      <c r="AI13" s="60"/>
      <c r="AJ13" s="60"/>
      <c r="AK13" s="62">
        <f t="shared" si="10"/>
        <v>0</v>
      </c>
      <c r="AL13" s="60"/>
      <c r="AM13" s="60"/>
      <c r="AN13" s="62">
        <f t="shared" si="11"/>
        <v>0</v>
      </c>
      <c r="AO13" s="60"/>
      <c r="AP13" s="60"/>
      <c r="AQ13" s="62">
        <f t="shared" si="12"/>
        <v>0</v>
      </c>
      <c r="AR13" s="60"/>
      <c r="AS13" s="60"/>
      <c r="AT13" s="62">
        <f t="shared" si="13"/>
        <v>0</v>
      </c>
      <c r="AU13" s="60"/>
      <c r="AV13" s="45"/>
      <c r="AW13" s="50"/>
      <c r="AX13" s="60"/>
      <c r="AY13" s="45"/>
    </row>
    <row r="14" spans="1:51" x14ac:dyDescent="0.25">
      <c r="B14" s="52"/>
      <c r="C14" s="16"/>
      <c r="D14" s="16"/>
      <c r="E14" s="17"/>
      <c r="F14" s="16"/>
      <c r="G14" s="62">
        <f t="shared" si="0"/>
        <v>0</v>
      </c>
      <c r="H14" s="60"/>
      <c r="I14" s="60"/>
      <c r="J14" s="62">
        <f t="shared" si="1"/>
        <v>0</v>
      </c>
      <c r="K14" s="60"/>
      <c r="L14" s="60"/>
      <c r="M14" s="62">
        <f t="shared" si="2"/>
        <v>0</v>
      </c>
      <c r="N14" s="60"/>
      <c r="O14" s="60"/>
      <c r="P14" s="62">
        <f t="shared" si="3"/>
        <v>0</v>
      </c>
      <c r="Q14" s="60"/>
      <c r="R14" s="60"/>
      <c r="S14" s="62">
        <f t="shared" si="4"/>
        <v>0</v>
      </c>
      <c r="T14" s="60"/>
      <c r="U14" s="60"/>
      <c r="V14" s="62">
        <f t="shared" si="5"/>
        <v>0</v>
      </c>
      <c r="W14" s="60"/>
      <c r="X14" s="60"/>
      <c r="Y14" s="62">
        <f t="shared" si="6"/>
        <v>0</v>
      </c>
      <c r="Z14" s="60"/>
      <c r="AA14" s="60"/>
      <c r="AB14" s="62">
        <f t="shared" si="7"/>
        <v>0</v>
      </c>
      <c r="AC14" s="60"/>
      <c r="AD14" s="45"/>
      <c r="AE14" s="44">
        <f t="shared" si="8"/>
        <v>0</v>
      </c>
      <c r="AF14" s="60"/>
      <c r="AG14" s="60"/>
      <c r="AH14" s="62">
        <f t="shared" si="9"/>
        <v>0</v>
      </c>
      <c r="AI14" s="60"/>
      <c r="AJ14" s="60"/>
      <c r="AK14" s="62">
        <f t="shared" si="10"/>
        <v>0</v>
      </c>
      <c r="AL14" s="60"/>
      <c r="AM14" s="60"/>
      <c r="AN14" s="62">
        <f t="shared" si="11"/>
        <v>0</v>
      </c>
      <c r="AO14" s="60"/>
      <c r="AP14" s="60"/>
      <c r="AQ14" s="62">
        <f t="shared" si="12"/>
        <v>0</v>
      </c>
      <c r="AR14" s="60"/>
      <c r="AS14" s="60"/>
      <c r="AT14" s="62">
        <f t="shared" si="13"/>
        <v>0</v>
      </c>
      <c r="AU14" s="60"/>
      <c r="AV14" s="45"/>
      <c r="AW14" s="50"/>
      <c r="AX14" s="60"/>
      <c r="AY14" s="45"/>
    </row>
    <row r="15" spans="1:51" x14ac:dyDescent="0.25">
      <c r="B15" s="52"/>
      <c r="C15" s="16"/>
      <c r="D15" s="16"/>
      <c r="E15" s="17"/>
      <c r="F15" s="16"/>
      <c r="G15" s="62">
        <f t="shared" si="0"/>
        <v>0</v>
      </c>
      <c r="H15" s="60"/>
      <c r="I15" s="60"/>
      <c r="J15" s="62">
        <f t="shared" si="1"/>
        <v>0</v>
      </c>
      <c r="K15" s="60"/>
      <c r="L15" s="60"/>
      <c r="M15" s="62">
        <f t="shared" si="2"/>
        <v>0</v>
      </c>
      <c r="N15" s="60"/>
      <c r="O15" s="60"/>
      <c r="P15" s="62">
        <f t="shared" si="3"/>
        <v>0</v>
      </c>
      <c r="Q15" s="60"/>
      <c r="R15" s="60"/>
      <c r="S15" s="62">
        <f t="shared" si="4"/>
        <v>0</v>
      </c>
      <c r="T15" s="60"/>
      <c r="U15" s="60"/>
      <c r="V15" s="62">
        <f t="shared" si="5"/>
        <v>0</v>
      </c>
      <c r="W15" s="60"/>
      <c r="X15" s="60"/>
      <c r="Y15" s="62">
        <f t="shared" si="6"/>
        <v>0</v>
      </c>
      <c r="Z15" s="60"/>
      <c r="AA15" s="60"/>
      <c r="AB15" s="62">
        <f t="shared" si="7"/>
        <v>0</v>
      </c>
      <c r="AC15" s="60"/>
      <c r="AD15" s="45"/>
      <c r="AE15" s="44">
        <f t="shared" si="8"/>
        <v>0</v>
      </c>
      <c r="AF15" s="60"/>
      <c r="AG15" s="60"/>
      <c r="AH15" s="62">
        <f t="shared" si="9"/>
        <v>0</v>
      </c>
      <c r="AI15" s="60"/>
      <c r="AJ15" s="60"/>
      <c r="AK15" s="62">
        <f t="shared" si="10"/>
        <v>0</v>
      </c>
      <c r="AL15" s="60"/>
      <c r="AM15" s="60"/>
      <c r="AN15" s="62">
        <f t="shared" si="11"/>
        <v>0</v>
      </c>
      <c r="AO15" s="60"/>
      <c r="AP15" s="60"/>
      <c r="AQ15" s="62">
        <f t="shared" si="12"/>
        <v>0</v>
      </c>
      <c r="AR15" s="60"/>
      <c r="AS15" s="60"/>
      <c r="AT15" s="62">
        <f t="shared" si="13"/>
        <v>0</v>
      </c>
      <c r="AU15" s="60"/>
      <c r="AV15" s="45"/>
      <c r="AW15" s="50"/>
      <c r="AX15" s="60"/>
      <c r="AY15" s="45"/>
    </row>
    <row r="16" spans="1:51" x14ac:dyDescent="0.25">
      <c r="B16" s="52"/>
      <c r="C16" s="16"/>
      <c r="D16" s="16"/>
      <c r="E16" s="17"/>
      <c r="F16" s="16"/>
      <c r="G16" s="62">
        <f t="shared" si="0"/>
        <v>0</v>
      </c>
      <c r="H16" s="60"/>
      <c r="I16" s="60"/>
      <c r="J16" s="62">
        <f t="shared" si="1"/>
        <v>0</v>
      </c>
      <c r="K16" s="60"/>
      <c r="L16" s="60"/>
      <c r="M16" s="62">
        <f t="shared" si="2"/>
        <v>0</v>
      </c>
      <c r="N16" s="60"/>
      <c r="O16" s="60"/>
      <c r="P16" s="62">
        <f t="shared" si="3"/>
        <v>0</v>
      </c>
      <c r="Q16" s="60"/>
      <c r="R16" s="60"/>
      <c r="S16" s="62">
        <f t="shared" si="4"/>
        <v>0</v>
      </c>
      <c r="T16" s="60"/>
      <c r="U16" s="60"/>
      <c r="V16" s="62">
        <f t="shared" si="5"/>
        <v>0</v>
      </c>
      <c r="W16" s="60"/>
      <c r="X16" s="60"/>
      <c r="Y16" s="62">
        <f t="shared" si="6"/>
        <v>0</v>
      </c>
      <c r="Z16" s="60"/>
      <c r="AA16" s="60"/>
      <c r="AB16" s="62">
        <f t="shared" si="7"/>
        <v>0</v>
      </c>
      <c r="AC16" s="60"/>
      <c r="AD16" s="45"/>
      <c r="AE16" s="44">
        <f t="shared" si="8"/>
        <v>0</v>
      </c>
      <c r="AF16" s="60"/>
      <c r="AG16" s="60"/>
      <c r="AH16" s="62">
        <f t="shared" si="9"/>
        <v>0</v>
      </c>
      <c r="AI16" s="60"/>
      <c r="AJ16" s="60"/>
      <c r="AK16" s="62">
        <f t="shared" si="10"/>
        <v>0</v>
      </c>
      <c r="AL16" s="60"/>
      <c r="AM16" s="60"/>
      <c r="AN16" s="62">
        <f t="shared" si="11"/>
        <v>0</v>
      </c>
      <c r="AO16" s="60"/>
      <c r="AP16" s="60"/>
      <c r="AQ16" s="62">
        <f t="shared" si="12"/>
        <v>0</v>
      </c>
      <c r="AR16" s="60"/>
      <c r="AS16" s="60"/>
      <c r="AT16" s="62">
        <f t="shared" si="13"/>
        <v>0</v>
      </c>
      <c r="AU16" s="60"/>
      <c r="AV16" s="45"/>
      <c r="AW16" s="50"/>
      <c r="AX16" s="60"/>
      <c r="AY16" s="45"/>
    </row>
    <row r="17" spans="1:51" x14ac:dyDescent="0.25">
      <c r="B17" s="53"/>
      <c r="C17" s="32"/>
      <c r="D17" s="32"/>
      <c r="E17" s="33"/>
      <c r="F17" s="32"/>
      <c r="G17" s="62">
        <f t="shared" si="0"/>
        <v>0</v>
      </c>
      <c r="H17" s="60"/>
      <c r="I17" s="60"/>
      <c r="J17" s="62">
        <f t="shared" si="1"/>
        <v>0</v>
      </c>
      <c r="K17" s="60"/>
      <c r="L17" s="60"/>
      <c r="M17" s="62">
        <f t="shared" si="2"/>
        <v>0</v>
      </c>
      <c r="N17" s="60"/>
      <c r="O17" s="60"/>
      <c r="P17" s="62">
        <f t="shared" si="3"/>
        <v>0</v>
      </c>
      <c r="Q17" s="60"/>
      <c r="R17" s="60"/>
      <c r="S17" s="62">
        <f t="shared" si="4"/>
        <v>0</v>
      </c>
      <c r="T17" s="60"/>
      <c r="U17" s="60"/>
      <c r="V17" s="62">
        <f t="shared" si="5"/>
        <v>0</v>
      </c>
      <c r="W17" s="60"/>
      <c r="X17" s="60"/>
      <c r="Y17" s="62">
        <f t="shared" si="6"/>
        <v>0</v>
      </c>
      <c r="Z17" s="60"/>
      <c r="AA17" s="60"/>
      <c r="AB17" s="62">
        <f t="shared" si="7"/>
        <v>0</v>
      </c>
      <c r="AC17" s="60"/>
      <c r="AD17" s="45"/>
      <c r="AE17" s="44">
        <f t="shared" si="8"/>
        <v>0</v>
      </c>
      <c r="AF17" s="60"/>
      <c r="AG17" s="60"/>
      <c r="AH17" s="62">
        <f t="shared" si="9"/>
        <v>0</v>
      </c>
      <c r="AI17" s="60"/>
      <c r="AJ17" s="60"/>
      <c r="AK17" s="62">
        <f t="shared" si="10"/>
        <v>0</v>
      </c>
      <c r="AL17" s="60"/>
      <c r="AM17" s="60"/>
      <c r="AN17" s="62">
        <f t="shared" si="11"/>
        <v>0</v>
      </c>
      <c r="AO17" s="60"/>
      <c r="AP17" s="60"/>
      <c r="AQ17" s="62">
        <f t="shared" si="12"/>
        <v>0</v>
      </c>
      <c r="AR17" s="60"/>
      <c r="AS17" s="60"/>
      <c r="AT17" s="62">
        <f t="shared" si="13"/>
        <v>0</v>
      </c>
      <c r="AU17" s="60"/>
      <c r="AV17" s="45"/>
      <c r="AW17" s="50"/>
      <c r="AX17" s="60"/>
      <c r="AY17" s="45"/>
    </row>
    <row r="18" spans="1:51" ht="17.25" x14ac:dyDescent="0.25">
      <c r="A18" s="30"/>
      <c r="B18" s="266" t="s">
        <v>43</v>
      </c>
      <c r="C18" s="267"/>
      <c r="D18" s="267"/>
      <c r="E18" s="267"/>
      <c r="F18" s="267"/>
      <c r="G18" s="34">
        <f t="shared" ref="G18:AV18" si="14">SUM(G9:G17)</f>
        <v>0</v>
      </c>
      <c r="H18" s="34">
        <f t="shared" si="14"/>
        <v>0</v>
      </c>
      <c r="I18" s="34">
        <f t="shared" si="14"/>
        <v>0</v>
      </c>
      <c r="J18" s="34">
        <f t="shared" si="14"/>
        <v>0</v>
      </c>
      <c r="K18" s="34">
        <f t="shared" si="14"/>
        <v>0</v>
      </c>
      <c r="L18" s="34">
        <f t="shared" si="14"/>
        <v>0</v>
      </c>
      <c r="M18" s="34">
        <f t="shared" si="14"/>
        <v>0</v>
      </c>
      <c r="N18" s="34">
        <f t="shared" si="14"/>
        <v>0</v>
      </c>
      <c r="O18" s="34">
        <f t="shared" si="14"/>
        <v>0</v>
      </c>
      <c r="P18" s="34">
        <f t="shared" si="14"/>
        <v>0</v>
      </c>
      <c r="Q18" s="34">
        <f t="shared" si="14"/>
        <v>0</v>
      </c>
      <c r="R18" s="34">
        <f t="shared" si="14"/>
        <v>0</v>
      </c>
      <c r="S18" s="34">
        <f t="shared" si="14"/>
        <v>0</v>
      </c>
      <c r="T18" s="34">
        <f t="shared" si="14"/>
        <v>0</v>
      </c>
      <c r="U18" s="34">
        <f t="shared" si="14"/>
        <v>0</v>
      </c>
      <c r="V18" s="34">
        <f t="shared" si="14"/>
        <v>0</v>
      </c>
      <c r="W18" s="34">
        <f t="shared" si="14"/>
        <v>0</v>
      </c>
      <c r="X18" s="34">
        <f t="shared" si="14"/>
        <v>0</v>
      </c>
      <c r="Y18" s="34">
        <f t="shared" si="14"/>
        <v>0</v>
      </c>
      <c r="Z18" s="34">
        <f t="shared" si="14"/>
        <v>0</v>
      </c>
      <c r="AA18" s="34">
        <f t="shared" si="14"/>
        <v>0</v>
      </c>
      <c r="AB18" s="34">
        <f t="shared" si="14"/>
        <v>0</v>
      </c>
      <c r="AC18" s="34">
        <f t="shared" si="14"/>
        <v>0</v>
      </c>
      <c r="AD18" s="46">
        <f t="shared" si="14"/>
        <v>0</v>
      </c>
      <c r="AE18" s="44">
        <f t="shared" si="14"/>
        <v>0</v>
      </c>
      <c r="AF18" s="34">
        <f t="shared" si="14"/>
        <v>0</v>
      </c>
      <c r="AG18" s="34">
        <f t="shared" si="14"/>
        <v>0</v>
      </c>
      <c r="AH18" s="34">
        <f t="shared" si="14"/>
        <v>0</v>
      </c>
      <c r="AI18" s="34">
        <f t="shared" si="14"/>
        <v>0</v>
      </c>
      <c r="AJ18" s="34">
        <f t="shared" si="14"/>
        <v>0</v>
      </c>
      <c r="AK18" s="34">
        <f t="shared" si="14"/>
        <v>0</v>
      </c>
      <c r="AL18" s="34">
        <f t="shared" si="14"/>
        <v>0</v>
      </c>
      <c r="AM18" s="34">
        <f t="shared" si="14"/>
        <v>0</v>
      </c>
      <c r="AN18" s="34">
        <f t="shared" si="14"/>
        <v>0</v>
      </c>
      <c r="AO18" s="34">
        <f t="shared" si="14"/>
        <v>0</v>
      </c>
      <c r="AP18" s="34">
        <f t="shared" si="14"/>
        <v>0</v>
      </c>
      <c r="AQ18" s="34">
        <f t="shared" si="14"/>
        <v>0</v>
      </c>
      <c r="AR18" s="34">
        <f t="shared" si="14"/>
        <v>0</v>
      </c>
      <c r="AS18" s="34">
        <f t="shared" si="14"/>
        <v>0</v>
      </c>
      <c r="AT18" s="34">
        <f t="shared" si="14"/>
        <v>0</v>
      </c>
      <c r="AU18" s="34">
        <f t="shared" si="14"/>
        <v>0</v>
      </c>
      <c r="AV18" s="46">
        <f t="shared" si="14"/>
        <v>0</v>
      </c>
      <c r="AW18" s="44" t="s">
        <v>46</v>
      </c>
      <c r="AX18" s="34" t="s">
        <v>46</v>
      </c>
      <c r="AY18" s="46" t="s">
        <v>46</v>
      </c>
    </row>
    <row r="19" spans="1:51" x14ac:dyDescent="0.25">
      <c r="B19" s="266" t="s">
        <v>25</v>
      </c>
      <c r="C19" s="267"/>
      <c r="D19" s="267"/>
      <c r="E19" s="267"/>
      <c r="F19" s="267"/>
      <c r="G19" s="34">
        <f t="shared" ref="G19:AV19" si="15">SUMIF($E9:$E17,"Վարկային ծրագիր",G9:G17)</f>
        <v>0</v>
      </c>
      <c r="H19" s="34">
        <f t="shared" si="15"/>
        <v>0</v>
      </c>
      <c r="I19" s="34">
        <f t="shared" si="15"/>
        <v>0</v>
      </c>
      <c r="J19" s="34">
        <f t="shared" si="15"/>
        <v>0</v>
      </c>
      <c r="K19" s="34">
        <f t="shared" si="15"/>
        <v>0</v>
      </c>
      <c r="L19" s="34">
        <f t="shared" si="15"/>
        <v>0</v>
      </c>
      <c r="M19" s="34">
        <f t="shared" si="15"/>
        <v>0</v>
      </c>
      <c r="N19" s="34">
        <f t="shared" si="15"/>
        <v>0</v>
      </c>
      <c r="O19" s="34">
        <f t="shared" si="15"/>
        <v>0</v>
      </c>
      <c r="P19" s="34">
        <f t="shared" si="15"/>
        <v>0</v>
      </c>
      <c r="Q19" s="34">
        <f t="shared" si="15"/>
        <v>0</v>
      </c>
      <c r="R19" s="34">
        <f t="shared" si="15"/>
        <v>0</v>
      </c>
      <c r="S19" s="34">
        <f t="shared" si="15"/>
        <v>0</v>
      </c>
      <c r="T19" s="34">
        <f t="shared" si="15"/>
        <v>0</v>
      </c>
      <c r="U19" s="34">
        <f t="shared" si="15"/>
        <v>0</v>
      </c>
      <c r="V19" s="34">
        <f t="shared" si="15"/>
        <v>0</v>
      </c>
      <c r="W19" s="34">
        <f t="shared" si="15"/>
        <v>0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0</v>
      </c>
      <c r="AB19" s="34">
        <f t="shared" si="15"/>
        <v>0</v>
      </c>
      <c r="AC19" s="34">
        <f t="shared" si="15"/>
        <v>0</v>
      </c>
      <c r="AD19" s="46">
        <f t="shared" si="15"/>
        <v>0</v>
      </c>
      <c r="AE19" s="44">
        <f t="shared" si="15"/>
        <v>0</v>
      </c>
      <c r="AF19" s="34">
        <f t="shared" si="15"/>
        <v>0</v>
      </c>
      <c r="AG19" s="34">
        <f t="shared" si="15"/>
        <v>0</v>
      </c>
      <c r="AH19" s="34">
        <f t="shared" si="15"/>
        <v>0</v>
      </c>
      <c r="AI19" s="34">
        <f t="shared" si="15"/>
        <v>0</v>
      </c>
      <c r="AJ19" s="34">
        <f t="shared" si="15"/>
        <v>0</v>
      </c>
      <c r="AK19" s="34">
        <f t="shared" si="15"/>
        <v>0</v>
      </c>
      <c r="AL19" s="34">
        <f t="shared" si="15"/>
        <v>0</v>
      </c>
      <c r="AM19" s="34">
        <f t="shared" si="15"/>
        <v>0</v>
      </c>
      <c r="AN19" s="34">
        <f t="shared" si="15"/>
        <v>0</v>
      </c>
      <c r="AO19" s="34">
        <f t="shared" si="15"/>
        <v>0</v>
      </c>
      <c r="AP19" s="34">
        <f t="shared" si="15"/>
        <v>0</v>
      </c>
      <c r="AQ19" s="34">
        <f t="shared" si="15"/>
        <v>0</v>
      </c>
      <c r="AR19" s="34">
        <f t="shared" si="15"/>
        <v>0</v>
      </c>
      <c r="AS19" s="34">
        <f t="shared" si="15"/>
        <v>0</v>
      </c>
      <c r="AT19" s="34">
        <f t="shared" si="15"/>
        <v>0</v>
      </c>
      <c r="AU19" s="34">
        <f t="shared" si="15"/>
        <v>0</v>
      </c>
      <c r="AV19" s="46">
        <f t="shared" si="15"/>
        <v>0</v>
      </c>
      <c r="AW19" s="44" t="s">
        <v>46</v>
      </c>
      <c r="AX19" s="34" t="s">
        <v>46</v>
      </c>
      <c r="AY19" s="46" t="s">
        <v>46</v>
      </c>
    </row>
    <row r="20" spans="1:51" x14ac:dyDescent="0.25">
      <c r="B20" s="266" t="s">
        <v>26</v>
      </c>
      <c r="C20" s="267"/>
      <c r="D20" s="267"/>
      <c r="E20" s="267"/>
      <c r="F20" s="267"/>
      <c r="G20" s="34">
        <f t="shared" ref="G20:AV20" si="16">SUMIF($E9:$E17,"Դրամաշնորհային ծրագիր",G9:G17)</f>
        <v>0</v>
      </c>
      <c r="H20" s="34">
        <f>SUMIF($E9:$E17,"Դրամաշնորհային ծրագիր",H9:H17)</f>
        <v>0</v>
      </c>
      <c r="I20" s="34">
        <f t="shared" si="16"/>
        <v>0</v>
      </c>
      <c r="J20" s="34">
        <f t="shared" si="16"/>
        <v>0</v>
      </c>
      <c r="K20" s="34">
        <f t="shared" si="16"/>
        <v>0</v>
      </c>
      <c r="L20" s="34">
        <f t="shared" si="16"/>
        <v>0</v>
      </c>
      <c r="M20" s="34">
        <f t="shared" si="16"/>
        <v>0</v>
      </c>
      <c r="N20" s="34">
        <f t="shared" si="16"/>
        <v>0</v>
      </c>
      <c r="O20" s="34">
        <f t="shared" si="16"/>
        <v>0</v>
      </c>
      <c r="P20" s="34">
        <f t="shared" si="16"/>
        <v>0</v>
      </c>
      <c r="Q20" s="34">
        <f t="shared" si="16"/>
        <v>0</v>
      </c>
      <c r="R20" s="34">
        <f t="shared" si="16"/>
        <v>0</v>
      </c>
      <c r="S20" s="34">
        <f t="shared" si="16"/>
        <v>0</v>
      </c>
      <c r="T20" s="34">
        <f t="shared" si="16"/>
        <v>0</v>
      </c>
      <c r="U20" s="34">
        <f t="shared" si="16"/>
        <v>0</v>
      </c>
      <c r="V20" s="34">
        <f t="shared" si="16"/>
        <v>0</v>
      </c>
      <c r="W20" s="34">
        <f t="shared" si="16"/>
        <v>0</v>
      </c>
      <c r="X20" s="34">
        <f t="shared" si="16"/>
        <v>0</v>
      </c>
      <c r="Y20" s="34">
        <f t="shared" si="16"/>
        <v>0</v>
      </c>
      <c r="Z20" s="34">
        <f t="shared" si="16"/>
        <v>0</v>
      </c>
      <c r="AA20" s="34">
        <f t="shared" si="16"/>
        <v>0</v>
      </c>
      <c r="AB20" s="34">
        <f t="shared" si="16"/>
        <v>0</v>
      </c>
      <c r="AC20" s="34">
        <f t="shared" si="16"/>
        <v>0</v>
      </c>
      <c r="AD20" s="46">
        <f t="shared" si="16"/>
        <v>0</v>
      </c>
      <c r="AE20" s="44">
        <f t="shared" si="16"/>
        <v>0</v>
      </c>
      <c r="AF20" s="34">
        <f t="shared" si="16"/>
        <v>0</v>
      </c>
      <c r="AG20" s="34">
        <f t="shared" si="16"/>
        <v>0</v>
      </c>
      <c r="AH20" s="34">
        <f t="shared" si="16"/>
        <v>0</v>
      </c>
      <c r="AI20" s="34">
        <f t="shared" si="16"/>
        <v>0</v>
      </c>
      <c r="AJ20" s="34">
        <f t="shared" si="16"/>
        <v>0</v>
      </c>
      <c r="AK20" s="34">
        <f t="shared" si="16"/>
        <v>0</v>
      </c>
      <c r="AL20" s="34">
        <f t="shared" si="16"/>
        <v>0</v>
      </c>
      <c r="AM20" s="34">
        <f t="shared" si="16"/>
        <v>0</v>
      </c>
      <c r="AN20" s="34">
        <f t="shared" si="16"/>
        <v>0</v>
      </c>
      <c r="AO20" s="34">
        <f t="shared" si="16"/>
        <v>0</v>
      </c>
      <c r="AP20" s="34">
        <f t="shared" si="16"/>
        <v>0</v>
      </c>
      <c r="AQ20" s="34">
        <f t="shared" si="16"/>
        <v>0</v>
      </c>
      <c r="AR20" s="34">
        <f t="shared" si="16"/>
        <v>0</v>
      </c>
      <c r="AS20" s="34">
        <f t="shared" si="16"/>
        <v>0</v>
      </c>
      <c r="AT20" s="34">
        <f t="shared" si="16"/>
        <v>0</v>
      </c>
      <c r="AU20" s="34">
        <f t="shared" si="16"/>
        <v>0</v>
      </c>
      <c r="AV20" s="46">
        <f t="shared" si="16"/>
        <v>0</v>
      </c>
      <c r="AW20" s="44" t="s">
        <v>46</v>
      </c>
      <c r="AX20" s="34" t="s">
        <v>46</v>
      </c>
      <c r="AY20" s="46" t="s">
        <v>46</v>
      </c>
    </row>
    <row r="21" spans="1:51" ht="17.25" customHeight="1" x14ac:dyDescent="0.25"/>
    <row r="23" spans="1:51" x14ac:dyDescent="0.25">
      <c r="B23" s="99" t="s">
        <v>247</v>
      </c>
      <c r="C23" s="74"/>
      <c r="D23" s="75"/>
      <c r="E23" s="77"/>
      <c r="F23" s="77"/>
      <c r="G23" s="77"/>
      <c r="H23" s="77"/>
    </row>
  </sheetData>
  <mergeCells count="26">
    <mergeCell ref="AE6:AG7"/>
    <mergeCell ref="Y7:AA7"/>
    <mergeCell ref="E6:E8"/>
    <mergeCell ref="B18:F18"/>
    <mergeCell ref="B19:F19"/>
    <mergeCell ref="B20:F20"/>
    <mergeCell ref="V6:AD6"/>
    <mergeCell ref="D6:D8"/>
    <mergeCell ref="F6:F8"/>
    <mergeCell ref="B6:C7"/>
    <mergeCell ref="G6:I7"/>
    <mergeCell ref="J6:L7"/>
    <mergeCell ref="M6:O7"/>
    <mergeCell ref="P6:R7"/>
    <mergeCell ref="S6:U7"/>
    <mergeCell ref="AB7:AD7"/>
    <mergeCell ref="V7:X7"/>
    <mergeCell ref="AH6:AV6"/>
    <mergeCell ref="AW6:AW8"/>
    <mergeCell ref="AX6:AX8"/>
    <mergeCell ref="AY6:AY8"/>
    <mergeCell ref="AH7:AJ7"/>
    <mergeCell ref="AK7:AM7"/>
    <mergeCell ref="AN7:AP7"/>
    <mergeCell ref="AQ7:AS7"/>
    <mergeCell ref="AT7:AV7"/>
  </mergeCells>
  <dataValidations count="1">
    <dataValidation type="list" allowBlank="1" showInputMessage="1" showErrorMessage="1" sqref="E9:E17">
      <formula1>$BE$1:$BE$3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W17"/>
  <sheetViews>
    <sheetView workbookViewId="0">
      <selection activeCell="F22" sqref="F22"/>
    </sheetView>
  </sheetViews>
  <sheetFormatPr defaultRowHeight="15" x14ac:dyDescent="0.25"/>
  <cols>
    <col min="1" max="1" width="6.42578125" customWidth="1"/>
    <col min="2" max="2" width="10.7109375" customWidth="1"/>
    <col min="3" max="3" width="12.7109375" customWidth="1"/>
    <col min="4" max="4" width="22.42578125" customWidth="1"/>
    <col min="5" max="7" width="9.28515625" customWidth="1"/>
    <col min="8" max="10" width="8.7109375" customWidth="1"/>
    <col min="11" max="13" width="7.42578125" customWidth="1"/>
    <col min="14" max="16" width="8.28515625" customWidth="1"/>
    <col min="17" max="19" width="7.7109375" customWidth="1"/>
    <col min="25" max="25" width="6.42578125" customWidth="1"/>
    <col min="26" max="26" width="5.85546875" customWidth="1"/>
    <col min="27" max="27" width="9.140625" customWidth="1"/>
  </cols>
  <sheetData>
    <row r="1" spans="1:49" ht="17.25" x14ac:dyDescent="0.25">
      <c r="A1" s="80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49" ht="17.25" x14ac:dyDescent="0.25">
      <c r="A2" s="80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49" s="65" customFormat="1" ht="17.25" x14ac:dyDescent="0.25">
      <c r="A3" s="80" t="s">
        <v>139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49" ht="15.75" thickBot="1" x14ac:dyDescent="0.3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</row>
    <row r="5" spans="1:49" ht="15" customHeight="1" x14ac:dyDescent="0.25">
      <c r="B5" s="280" t="s">
        <v>8</v>
      </c>
      <c r="C5" s="268"/>
      <c r="D5" s="268" t="s">
        <v>54</v>
      </c>
      <c r="E5" s="268" t="s">
        <v>125</v>
      </c>
      <c r="F5" s="268"/>
      <c r="G5" s="268"/>
      <c r="H5" s="268" t="s">
        <v>148</v>
      </c>
      <c r="I5" s="268"/>
      <c r="J5" s="268"/>
      <c r="K5" s="268" t="s">
        <v>149</v>
      </c>
      <c r="L5" s="268"/>
      <c r="M5" s="268"/>
      <c r="N5" s="268" t="s">
        <v>150</v>
      </c>
      <c r="O5" s="268"/>
      <c r="P5" s="268"/>
      <c r="Q5" s="268" t="s">
        <v>24</v>
      </c>
      <c r="R5" s="268"/>
      <c r="S5" s="268"/>
      <c r="T5" s="268" t="s">
        <v>17</v>
      </c>
      <c r="U5" s="268"/>
      <c r="V5" s="268"/>
      <c r="W5" s="268"/>
      <c r="X5" s="268"/>
      <c r="Y5" s="268"/>
      <c r="Z5" s="268"/>
      <c r="AA5" s="268"/>
      <c r="AB5" s="269"/>
      <c r="AC5" s="274" t="s">
        <v>152</v>
      </c>
      <c r="AD5" s="256"/>
      <c r="AE5" s="256"/>
      <c r="AF5" s="256" t="s">
        <v>153</v>
      </c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7"/>
      <c r="AU5" s="258" t="s">
        <v>30</v>
      </c>
      <c r="AV5" s="260" t="s">
        <v>31</v>
      </c>
      <c r="AW5" s="262" t="s">
        <v>120</v>
      </c>
    </row>
    <row r="6" spans="1:49" ht="23.25" customHeight="1" x14ac:dyDescent="0.25">
      <c r="B6" s="281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 t="s">
        <v>7</v>
      </c>
      <c r="U6" s="246"/>
      <c r="V6" s="246"/>
      <c r="W6" s="246" t="s">
        <v>119</v>
      </c>
      <c r="X6" s="246"/>
      <c r="Y6" s="246"/>
      <c r="Z6" s="246" t="s">
        <v>151</v>
      </c>
      <c r="AA6" s="246"/>
      <c r="AB6" s="273"/>
      <c r="AC6" s="275"/>
      <c r="AD6" s="264"/>
      <c r="AE6" s="264"/>
      <c r="AF6" s="264" t="s">
        <v>32</v>
      </c>
      <c r="AG6" s="264"/>
      <c r="AH6" s="264"/>
      <c r="AI6" s="264" t="s">
        <v>33</v>
      </c>
      <c r="AJ6" s="264"/>
      <c r="AK6" s="264"/>
      <c r="AL6" s="264" t="s">
        <v>34</v>
      </c>
      <c r="AM6" s="264"/>
      <c r="AN6" s="264"/>
      <c r="AO6" s="264" t="s">
        <v>35</v>
      </c>
      <c r="AP6" s="264"/>
      <c r="AQ6" s="264"/>
      <c r="AR6" s="264" t="s">
        <v>36</v>
      </c>
      <c r="AS6" s="264"/>
      <c r="AT6" s="265"/>
      <c r="AU6" s="259"/>
      <c r="AV6" s="261"/>
      <c r="AW6" s="263"/>
    </row>
    <row r="7" spans="1:49" ht="126" customHeight="1" x14ac:dyDescent="0.25">
      <c r="B7" s="51" t="s">
        <v>2</v>
      </c>
      <c r="C7" s="59" t="s">
        <v>27</v>
      </c>
      <c r="D7" s="246"/>
      <c r="E7" s="64" t="s">
        <v>12</v>
      </c>
      <c r="F7" s="64" t="s">
        <v>22</v>
      </c>
      <c r="G7" s="64" t="s">
        <v>23</v>
      </c>
      <c r="H7" s="64" t="s">
        <v>12</v>
      </c>
      <c r="I7" s="64" t="s">
        <v>22</v>
      </c>
      <c r="J7" s="64" t="s">
        <v>23</v>
      </c>
      <c r="K7" s="64" t="s">
        <v>12</v>
      </c>
      <c r="L7" s="64" t="s">
        <v>22</v>
      </c>
      <c r="M7" s="64" t="s">
        <v>23</v>
      </c>
      <c r="N7" s="64" t="s">
        <v>12</v>
      </c>
      <c r="O7" s="64" t="s">
        <v>22</v>
      </c>
      <c r="P7" s="64" t="s">
        <v>23</v>
      </c>
      <c r="Q7" s="64" t="s">
        <v>12</v>
      </c>
      <c r="R7" s="64" t="s">
        <v>22</v>
      </c>
      <c r="S7" s="64" t="s">
        <v>23</v>
      </c>
      <c r="T7" s="31" t="s">
        <v>12</v>
      </c>
      <c r="U7" s="31" t="s">
        <v>22</v>
      </c>
      <c r="V7" s="31" t="s">
        <v>23</v>
      </c>
      <c r="W7" s="31" t="s">
        <v>12</v>
      </c>
      <c r="X7" s="31" t="s">
        <v>22</v>
      </c>
      <c r="Y7" s="31" t="s">
        <v>23</v>
      </c>
      <c r="Z7" s="31" t="s">
        <v>12</v>
      </c>
      <c r="AA7" s="31" t="s">
        <v>22</v>
      </c>
      <c r="AB7" s="63" t="s">
        <v>23</v>
      </c>
      <c r="AC7" s="42" t="s">
        <v>12</v>
      </c>
      <c r="AD7" s="41" t="s">
        <v>22</v>
      </c>
      <c r="AE7" s="41" t="s">
        <v>23</v>
      </c>
      <c r="AF7" s="41" t="s">
        <v>12</v>
      </c>
      <c r="AG7" s="41" t="s">
        <v>22</v>
      </c>
      <c r="AH7" s="41" t="s">
        <v>23</v>
      </c>
      <c r="AI7" s="41" t="s">
        <v>12</v>
      </c>
      <c r="AJ7" s="41" t="s">
        <v>22</v>
      </c>
      <c r="AK7" s="41" t="s">
        <v>23</v>
      </c>
      <c r="AL7" s="41" t="s">
        <v>12</v>
      </c>
      <c r="AM7" s="41" t="s">
        <v>22</v>
      </c>
      <c r="AN7" s="41" t="s">
        <v>23</v>
      </c>
      <c r="AO7" s="41" t="s">
        <v>12</v>
      </c>
      <c r="AP7" s="41" t="s">
        <v>22</v>
      </c>
      <c r="AQ7" s="41" t="s">
        <v>23</v>
      </c>
      <c r="AR7" s="41" t="s">
        <v>12</v>
      </c>
      <c r="AS7" s="41" t="s">
        <v>22</v>
      </c>
      <c r="AT7" s="43" t="s">
        <v>23</v>
      </c>
      <c r="AU7" s="259"/>
      <c r="AV7" s="261"/>
      <c r="AW7" s="263"/>
    </row>
    <row r="8" spans="1:49" x14ac:dyDescent="0.25">
      <c r="B8" s="52"/>
      <c r="C8" s="16"/>
      <c r="D8" s="16"/>
      <c r="E8" s="62">
        <f>F8+G8</f>
        <v>0</v>
      </c>
      <c r="F8" s="60"/>
      <c r="G8" s="60"/>
      <c r="H8" s="62">
        <f>I8+J8</f>
        <v>0</v>
      </c>
      <c r="I8" s="60"/>
      <c r="J8" s="60"/>
      <c r="K8" s="62">
        <f>L8+M8</f>
        <v>0</v>
      </c>
      <c r="L8" s="60"/>
      <c r="M8" s="60"/>
      <c r="N8" s="62">
        <f>O8+P8</f>
        <v>0</v>
      </c>
      <c r="O8" s="60"/>
      <c r="P8" s="60"/>
      <c r="Q8" s="62">
        <f>R8+S8</f>
        <v>0</v>
      </c>
      <c r="R8" s="60"/>
      <c r="S8" s="60"/>
      <c r="T8" s="62">
        <f>U8+V8</f>
        <v>0</v>
      </c>
      <c r="U8" s="60"/>
      <c r="V8" s="60"/>
      <c r="W8" s="62">
        <f>X8+Y8</f>
        <v>0</v>
      </c>
      <c r="X8" s="60"/>
      <c r="Y8" s="60"/>
      <c r="Z8" s="62">
        <f>AA8+AB8</f>
        <v>0</v>
      </c>
      <c r="AA8" s="60"/>
      <c r="AB8" s="60"/>
      <c r="AC8" s="62">
        <f>AD8+AE8</f>
        <v>0</v>
      </c>
      <c r="AD8" s="60"/>
      <c r="AE8" s="60"/>
      <c r="AF8" s="62">
        <f>AG8+AH8</f>
        <v>0</v>
      </c>
      <c r="AG8" s="60"/>
      <c r="AH8" s="60"/>
      <c r="AI8" s="62">
        <f>AJ8+AK8</f>
        <v>0</v>
      </c>
      <c r="AJ8" s="60"/>
      <c r="AK8" s="60"/>
      <c r="AL8" s="62">
        <f>AM8+AN8</f>
        <v>0</v>
      </c>
      <c r="AM8" s="60"/>
      <c r="AN8" s="60"/>
      <c r="AO8" s="62">
        <f>AP8+AQ8</f>
        <v>0</v>
      </c>
      <c r="AP8" s="60"/>
      <c r="AQ8" s="60"/>
      <c r="AR8" s="62">
        <f>AS8+AT8</f>
        <v>0</v>
      </c>
      <c r="AS8" s="60"/>
      <c r="AT8" s="60"/>
      <c r="AU8" s="50"/>
      <c r="AV8" s="60"/>
      <c r="AW8" s="45"/>
    </row>
    <row r="9" spans="1:49" x14ac:dyDescent="0.25">
      <c r="B9" s="52"/>
      <c r="C9" s="16"/>
      <c r="D9" s="16"/>
      <c r="E9" s="62">
        <f t="shared" ref="E9:E16" si="0">F9+G9</f>
        <v>0</v>
      </c>
      <c r="F9" s="60"/>
      <c r="G9" s="60"/>
      <c r="H9" s="62">
        <f t="shared" ref="H9:H16" si="1">I9+J9</f>
        <v>0</v>
      </c>
      <c r="I9" s="60"/>
      <c r="J9" s="60"/>
      <c r="K9" s="62">
        <f t="shared" ref="K9:K16" si="2">L9+M9</f>
        <v>0</v>
      </c>
      <c r="L9" s="60"/>
      <c r="M9" s="60"/>
      <c r="N9" s="62">
        <f t="shared" ref="N9:N16" si="3">O9+P9</f>
        <v>0</v>
      </c>
      <c r="O9" s="60"/>
      <c r="P9" s="60"/>
      <c r="Q9" s="62">
        <f t="shared" ref="Q9:Q16" si="4">R9+S9</f>
        <v>0</v>
      </c>
      <c r="R9" s="60"/>
      <c r="S9" s="60"/>
      <c r="T9" s="62">
        <f t="shared" ref="T9:T16" si="5">U9+V9</f>
        <v>0</v>
      </c>
      <c r="U9" s="60"/>
      <c r="V9" s="60"/>
      <c r="W9" s="62">
        <f t="shared" ref="W9:W16" si="6">X9+Y9</f>
        <v>0</v>
      </c>
      <c r="X9" s="60"/>
      <c r="Y9" s="60"/>
      <c r="Z9" s="62">
        <f t="shared" ref="Z9:Z16" si="7">AA9+AB9</f>
        <v>0</v>
      </c>
      <c r="AA9" s="60"/>
      <c r="AB9" s="60"/>
      <c r="AC9" s="62">
        <f t="shared" ref="AC9:AC16" si="8">AD9+AE9</f>
        <v>0</v>
      </c>
      <c r="AD9" s="60"/>
      <c r="AE9" s="60"/>
      <c r="AF9" s="62">
        <f t="shared" ref="AF9:AF16" si="9">AG9+AH9</f>
        <v>0</v>
      </c>
      <c r="AG9" s="60"/>
      <c r="AH9" s="60"/>
      <c r="AI9" s="62">
        <f t="shared" ref="AI9:AI16" si="10">AJ9+AK9</f>
        <v>0</v>
      </c>
      <c r="AJ9" s="60"/>
      <c r="AK9" s="60"/>
      <c r="AL9" s="62">
        <f t="shared" ref="AL9:AL16" si="11">AM9+AN9</f>
        <v>0</v>
      </c>
      <c r="AM9" s="60"/>
      <c r="AN9" s="60"/>
      <c r="AO9" s="62">
        <f t="shared" ref="AO9:AO16" si="12">AP9+AQ9</f>
        <v>0</v>
      </c>
      <c r="AP9" s="60"/>
      <c r="AQ9" s="60"/>
      <c r="AR9" s="62">
        <f t="shared" ref="AR9:AR16" si="13">AS9+AT9</f>
        <v>0</v>
      </c>
      <c r="AS9" s="60"/>
      <c r="AT9" s="60"/>
      <c r="AU9" s="50"/>
      <c r="AV9" s="60"/>
      <c r="AW9" s="45"/>
    </row>
    <row r="10" spans="1:49" x14ac:dyDescent="0.25">
      <c r="B10" s="52"/>
      <c r="C10" s="16"/>
      <c r="D10" s="16"/>
      <c r="E10" s="62">
        <f t="shared" si="0"/>
        <v>0</v>
      </c>
      <c r="F10" s="60"/>
      <c r="G10" s="60"/>
      <c r="H10" s="62">
        <f t="shared" si="1"/>
        <v>0</v>
      </c>
      <c r="I10" s="60"/>
      <c r="J10" s="60"/>
      <c r="K10" s="62">
        <f t="shared" si="2"/>
        <v>0</v>
      </c>
      <c r="L10" s="60"/>
      <c r="M10" s="60"/>
      <c r="N10" s="62">
        <f t="shared" si="3"/>
        <v>0</v>
      </c>
      <c r="O10" s="60"/>
      <c r="P10" s="60"/>
      <c r="Q10" s="62">
        <f t="shared" si="4"/>
        <v>0</v>
      </c>
      <c r="R10" s="60"/>
      <c r="S10" s="60"/>
      <c r="T10" s="62">
        <f t="shared" si="5"/>
        <v>0</v>
      </c>
      <c r="U10" s="60"/>
      <c r="V10" s="60"/>
      <c r="W10" s="62">
        <f t="shared" si="6"/>
        <v>0</v>
      </c>
      <c r="X10" s="60"/>
      <c r="Y10" s="60"/>
      <c r="Z10" s="62">
        <f t="shared" si="7"/>
        <v>0</v>
      </c>
      <c r="AA10" s="60"/>
      <c r="AB10" s="60"/>
      <c r="AC10" s="62">
        <f t="shared" si="8"/>
        <v>0</v>
      </c>
      <c r="AD10" s="60"/>
      <c r="AE10" s="60"/>
      <c r="AF10" s="62">
        <f t="shared" si="9"/>
        <v>0</v>
      </c>
      <c r="AG10" s="60"/>
      <c r="AH10" s="60"/>
      <c r="AI10" s="62">
        <f t="shared" si="10"/>
        <v>0</v>
      </c>
      <c r="AJ10" s="60"/>
      <c r="AK10" s="60"/>
      <c r="AL10" s="62">
        <f t="shared" si="11"/>
        <v>0</v>
      </c>
      <c r="AM10" s="60"/>
      <c r="AN10" s="60"/>
      <c r="AO10" s="62">
        <f t="shared" si="12"/>
        <v>0</v>
      </c>
      <c r="AP10" s="60"/>
      <c r="AQ10" s="60"/>
      <c r="AR10" s="62">
        <f t="shared" si="13"/>
        <v>0</v>
      </c>
      <c r="AS10" s="60"/>
      <c r="AT10" s="60"/>
      <c r="AU10" s="50"/>
      <c r="AV10" s="60"/>
      <c r="AW10" s="45"/>
    </row>
    <row r="11" spans="1:49" x14ac:dyDescent="0.25">
      <c r="B11" s="52"/>
      <c r="C11" s="16"/>
      <c r="D11" s="16"/>
      <c r="E11" s="62">
        <f t="shared" si="0"/>
        <v>0</v>
      </c>
      <c r="F11" s="60"/>
      <c r="G11" s="60"/>
      <c r="H11" s="62">
        <f t="shared" si="1"/>
        <v>0</v>
      </c>
      <c r="I11" s="60"/>
      <c r="J11" s="60"/>
      <c r="K11" s="62">
        <f t="shared" si="2"/>
        <v>0</v>
      </c>
      <c r="L11" s="60"/>
      <c r="M11" s="60"/>
      <c r="N11" s="62">
        <f t="shared" si="3"/>
        <v>0</v>
      </c>
      <c r="O11" s="60"/>
      <c r="P11" s="60"/>
      <c r="Q11" s="62">
        <f t="shared" si="4"/>
        <v>0</v>
      </c>
      <c r="R11" s="60"/>
      <c r="S11" s="60"/>
      <c r="T11" s="62">
        <f t="shared" si="5"/>
        <v>0</v>
      </c>
      <c r="U11" s="60"/>
      <c r="V11" s="60"/>
      <c r="W11" s="62">
        <f t="shared" si="6"/>
        <v>0</v>
      </c>
      <c r="X11" s="60"/>
      <c r="Y11" s="60"/>
      <c r="Z11" s="62">
        <f t="shared" si="7"/>
        <v>0</v>
      </c>
      <c r="AA11" s="60"/>
      <c r="AB11" s="60"/>
      <c r="AC11" s="62">
        <f t="shared" si="8"/>
        <v>0</v>
      </c>
      <c r="AD11" s="60"/>
      <c r="AE11" s="60"/>
      <c r="AF11" s="62">
        <f t="shared" si="9"/>
        <v>0</v>
      </c>
      <c r="AG11" s="60"/>
      <c r="AH11" s="60"/>
      <c r="AI11" s="62">
        <f t="shared" si="10"/>
        <v>0</v>
      </c>
      <c r="AJ11" s="60"/>
      <c r="AK11" s="60"/>
      <c r="AL11" s="62">
        <f t="shared" si="11"/>
        <v>0</v>
      </c>
      <c r="AM11" s="60"/>
      <c r="AN11" s="60"/>
      <c r="AO11" s="62">
        <f t="shared" si="12"/>
        <v>0</v>
      </c>
      <c r="AP11" s="60"/>
      <c r="AQ11" s="60"/>
      <c r="AR11" s="62">
        <f t="shared" si="13"/>
        <v>0</v>
      </c>
      <c r="AS11" s="60"/>
      <c r="AT11" s="60"/>
      <c r="AU11" s="50"/>
      <c r="AV11" s="60"/>
      <c r="AW11" s="45"/>
    </row>
    <row r="12" spans="1:49" x14ac:dyDescent="0.25">
      <c r="B12" s="52"/>
      <c r="C12" s="16"/>
      <c r="D12" s="16"/>
      <c r="E12" s="62">
        <f t="shared" si="0"/>
        <v>0</v>
      </c>
      <c r="F12" s="92"/>
      <c r="G12" s="60"/>
      <c r="H12" s="62">
        <f t="shared" si="1"/>
        <v>0</v>
      </c>
      <c r="I12" s="60"/>
      <c r="J12" s="60"/>
      <c r="K12" s="62">
        <f t="shared" si="2"/>
        <v>0</v>
      </c>
      <c r="L12" s="60"/>
      <c r="M12" s="60"/>
      <c r="N12" s="62">
        <f t="shared" si="3"/>
        <v>0</v>
      </c>
      <c r="O12" s="60"/>
      <c r="P12" s="60"/>
      <c r="Q12" s="62">
        <f t="shared" si="4"/>
        <v>0</v>
      </c>
      <c r="R12" s="60"/>
      <c r="S12" s="60"/>
      <c r="T12" s="62">
        <f t="shared" si="5"/>
        <v>0</v>
      </c>
      <c r="U12" s="60"/>
      <c r="V12" s="60"/>
      <c r="W12" s="62">
        <f t="shared" si="6"/>
        <v>0</v>
      </c>
      <c r="X12" s="60"/>
      <c r="Y12" s="60"/>
      <c r="Z12" s="62">
        <f t="shared" si="7"/>
        <v>0</v>
      </c>
      <c r="AA12" s="60"/>
      <c r="AB12" s="60"/>
      <c r="AC12" s="62">
        <f t="shared" si="8"/>
        <v>0</v>
      </c>
      <c r="AD12" s="60"/>
      <c r="AE12" s="60"/>
      <c r="AF12" s="62">
        <f t="shared" si="9"/>
        <v>0</v>
      </c>
      <c r="AG12" s="60"/>
      <c r="AH12" s="60"/>
      <c r="AI12" s="62">
        <f t="shared" si="10"/>
        <v>0</v>
      </c>
      <c r="AJ12" s="60"/>
      <c r="AK12" s="60"/>
      <c r="AL12" s="62">
        <f t="shared" si="11"/>
        <v>0</v>
      </c>
      <c r="AM12" s="60"/>
      <c r="AN12" s="60"/>
      <c r="AO12" s="62">
        <f t="shared" si="12"/>
        <v>0</v>
      </c>
      <c r="AP12" s="60"/>
      <c r="AQ12" s="60"/>
      <c r="AR12" s="62">
        <f t="shared" si="13"/>
        <v>0</v>
      </c>
      <c r="AS12" s="60"/>
      <c r="AT12" s="60"/>
      <c r="AU12" s="50"/>
      <c r="AV12" s="60"/>
      <c r="AW12" s="45"/>
    </row>
    <row r="13" spans="1:49" x14ac:dyDescent="0.25">
      <c r="B13" s="52"/>
      <c r="C13" s="16"/>
      <c r="D13" s="16"/>
      <c r="E13" s="62">
        <f t="shared" si="0"/>
        <v>0</v>
      </c>
      <c r="F13" s="92"/>
      <c r="G13" s="60"/>
      <c r="H13" s="62">
        <f t="shared" si="1"/>
        <v>0</v>
      </c>
      <c r="I13" s="60"/>
      <c r="J13" s="60"/>
      <c r="K13" s="62">
        <f t="shared" si="2"/>
        <v>0</v>
      </c>
      <c r="L13" s="60"/>
      <c r="M13" s="60"/>
      <c r="N13" s="62">
        <f t="shared" si="3"/>
        <v>0</v>
      </c>
      <c r="O13" s="60"/>
      <c r="P13" s="60"/>
      <c r="Q13" s="62">
        <f t="shared" si="4"/>
        <v>0</v>
      </c>
      <c r="R13" s="60"/>
      <c r="S13" s="60"/>
      <c r="T13" s="62">
        <f t="shared" si="5"/>
        <v>0</v>
      </c>
      <c r="U13" s="60"/>
      <c r="V13" s="60"/>
      <c r="W13" s="62">
        <f t="shared" si="6"/>
        <v>0</v>
      </c>
      <c r="X13" s="60"/>
      <c r="Y13" s="60"/>
      <c r="Z13" s="62">
        <f t="shared" si="7"/>
        <v>0</v>
      </c>
      <c r="AA13" s="60"/>
      <c r="AB13" s="60"/>
      <c r="AC13" s="62">
        <f t="shared" si="8"/>
        <v>0</v>
      </c>
      <c r="AD13" s="60"/>
      <c r="AE13" s="60"/>
      <c r="AF13" s="62">
        <f t="shared" si="9"/>
        <v>0</v>
      </c>
      <c r="AG13" s="60"/>
      <c r="AH13" s="60"/>
      <c r="AI13" s="62">
        <f t="shared" si="10"/>
        <v>0</v>
      </c>
      <c r="AJ13" s="60"/>
      <c r="AK13" s="60"/>
      <c r="AL13" s="62">
        <f t="shared" si="11"/>
        <v>0</v>
      </c>
      <c r="AM13" s="60"/>
      <c r="AN13" s="60"/>
      <c r="AO13" s="62">
        <f t="shared" si="12"/>
        <v>0</v>
      </c>
      <c r="AP13" s="60"/>
      <c r="AQ13" s="60"/>
      <c r="AR13" s="62">
        <f t="shared" si="13"/>
        <v>0</v>
      </c>
      <c r="AS13" s="60"/>
      <c r="AT13" s="60"/>
      <c r="AU13" s="50"/>
      <c r="AV13" s="60"/>
      <c r="AW13" s="45"/>
    </row>
    <row r="14" spans="1:49" x14ac:dyDescent="0.25">
      <c r="B14" s="52"/>
      <c r="C14" s="16"/>
      <c r="D14" s="16"/>
      <c r="E14" s="62">
        <f t="shared" si="0"/>
        <v>0</v>
      </c>
      <c r="F14" s="92"/>
      <c r="G14" s="60"/>
      <c r="H14" s="62">
        <f t="shared" si="1"/>
        <v>0</v>
      </c>
      <c r="I14" s="60"/>
      <c r="J14" s="60"/>
      <c r="K14" s="62">
        <f t="shared" si="2"/>
        <v>0</v>
      </c>
      <c r="L14" s="60"/>
      <c r="M14" s="60"/>
      <c r="N14" s="62">
        <f t="shared" si="3"/>
        <v>0</v>
      </c>
      <c r="O14" s="60"/>
      <c r="P14" s="60"/>
      <c r="Q14" s="62">
        <f t="shared" si="4"/>
        <v>0</v>
      </c>
      <c r="R14" s="60"/>
      <c r="S14" s="60"/>
      <c r="T14" s="62">
        <f t="shared" si="5"/>
        <v>0</v>
      </c>
      <c r="U14" s="60"/>
      <c r="V14" s="60"/>
      <c r="W14" s="62">
        <f t="shared" si="6"/>
        <v>0</v>
      </c>
      <c r="X14" s="60"/>
      <c r="Y14" s="60"/>
      <c r="Z14" s="62">
        <f t="shared" si="7"/>
        <v>0</v>
      </c>
      <c r="AA14" s="60"/>
      <c r="AB14" s="60"/>
      <c r="AC14" s="62">
        <f t="shared" si="8"/>
        <v>0</v>
      </c>
      <c r="AD14" s="60"/>
      <c r="AE14" s="60"/>
      <c r="AF14" s="62">
        <f t="shared" si="9"/>
        <v>0</v>
      </c>
      <c r="AG14" s="60"/>
      <c r="AH14" s="60"/>
      <c r="AI14" s="62">
        <f t="shared" si="10"/>
        <v>0</v>
      </c>
      <c r="AJ14" s="60"/>
      <c r="AK14" s="60"/>
      <c r="AL14" s="62">
        <f t="shared" si="11"/>
        <v>0</v>
      </c>
      <c r="AM14" s="60"/>
      <c r="AN14" s="60"/>
      <c r="AO14" s="62">
        <f t="shared" si="12"/>
        <v>0</v>
      </c>
      <c r="AP14" s="60"/>
      <c r="AQ14" s="60"/>
      <c r="AR14" s="62">
        <f t="shared" si="13"/>
        <v>0</v>
      </c>
      <c r="AS14" s="60"/>
      <c r="AT14" s="60"/>
      <c r="AU14" s="50"/>
      <c r="AV14" s="60"/>
      <c r="AW14" s="45"/>
    </row>
    <row r="15" spans="1:49" x14ac:dyDescent="0.25">
      <c r="B15" s="52"/>
      <c r="C15" s="16"/>
      <c r="D15" s="16"/>
      <c r="E15" s="62">
        <f t="shared" si="0"/>
        <v>0</v>
      </c>
      <c r="F15" s="92"/>
      <c r="G15" s="60"/>
      <c r="H15" s="62">
        <f t="shared" si="1"/>
        <v>0</v>
      </c>
      <c r="I15" s="60"/>
      <c r="J15" s="60"/>
      <c r="K15" s="62">
        <f t="shared" si="2"/>
        <v>0</v>
      </c>
      <c r="L15" s="60"/>
      <c r="M15" s="60"/>
      <c r="N15" s="62">
        <f t="shared" si="3"/>
        <v>0</v>
      </c>
      <c r="O15" s="60"/>
      <c r="P15" s="60"/>
      <c r="Q15" s="62">
        <f t="shared" si="4"/>
        <v>0</v>
      </c>
      <c r="R15" s="60"/>
      <c r="S15" s="60"/>
      <c r="T15" s="62">
        <f t="shared" si="5"/>
        <v>0</v>
      </c>
      <c r="U15" s="60"/>
      <c r="V15" s="60"/>
      <c r="W15" s="62">
        <f t="shared" si="6"/>
        <v>0</v>
      </c>
      <c r="X15" s="60"/>
      <c r="Y15" s="60"/>
      <c r="Z15" s="62">
        <f t="shared" si="7"/>
        <v>0</v>
      </c>
      <c r="AA15" s="60"/>
      <c r="AB15" s="60"/>
      <c r="AC15" s="62">
        <f t="shared" si="8"/>
        <v>0</v>
      </c>
      <c r="AD15" s="60"/>
      <c r="AE15" s="60"/>
      <c r="AF15" s="62">
        <f t="shared" si="9"/>
        <v>0</v>
      </c>
      <c r="AG15" s="60"/>
      <c r="AH15" s="60"/>
      <c r="AI15" s="62">
        <f t="shared" si="10"/>
        <v>0</v>
      </c>
      <c r="AJ15" s="60"/>
      <c r="AK15" s="60"/>
      <c r="AL15" s="62">
        <f t="shared" si="11"/>
        <v>0</v>
      </c>
      <c r="AM15" s="60"/>
      <c r="AN15" s="60"/>
      <c r="AO15" s="62">
        <f t="shared" si="12"/>
        <v>0</v>
      </c>
      <c r="AP15" s="60"/>
      <c r="AQ15" s="60"/>
      <c r="AR15" s="62">
        <f t="shared" si="13"/>
        <v>0</v>
      </c>
      <c r="AS15" s="60"/>
      <c r="AT15" s="60"/>
      <c r="AU15" s="50"/>
      <c r="AV15" s="60"/>
      <c r="AW15" s="45"/>
    </row>
    <row r="16" spans="1:49" x14ac:dyDescent="0.25">
      <c r="B16" s="53"/>
      <c r="C16" s="32"/>
      <c r="D16" s="32"/>
      <c r="E16" s="62">
        <f t="shared" si="0"/>
        <v>0</v>
      </c>
      <c r="F16" s="60"/>
      <c r="G16" s="60"/>
      <c r="H16" s="62">
        <f t="shared" si="1"/>
        <v>0</v>
      </c>
      <c r="I16" s="60"/>
      <c r="J16" s="60"/>
      <c r="K16" s="62">
        <f t="shared" si="2"/>
        <v>0</v>
      </c>
      <c r="L16" s="60"/>
      <c r="M16" s="60"/>
      <c r="N16" s="62">
        <f t="shared" si="3"/>
        <v>0</v>
      </c>
      <c r="O16" s="60"/>
      <c r="P16" s="60"/>
      <c r="Q16" s="62">
        <f t="shared" si="4"/>
        <v>0</v>
      </c>
      <c r="R16" s="60"/>
      <c r="S16" s="60"/>
      <c r="T16" s="62">
        <f t="shared" si="5"/>
        <v>0</v>
      </c>
      <c r="U16" s="60"/>
      <c r="V16" s="60"/>
      <c r="W16" s="62">
        <f t="shared" si="6"/>
        <v>0</v>
      </c>
      <c r="X16" s="60"/>
      <c r="Y16" s="60"/>
      <c r="Z16" s="62">
        <f t="shared" si="7"/>
        <v>0</v>
      </c>
      <c r="AA16" s="60"/>
      <c r="AB16" s="60"/>
      <c r="AC16" s="62">
        <f t="shared" si="8"/>
        <v>0</v>
      </c>
      <c r="AD16" s="60"/>
      <c r="AE16" s="60"/>
      <c r="AF16" s="62">
        <f t="shared" si="9"/>
        <v>0</v>
      </c>
      <c r="AG16" s="60"/>
      <c r="AH16" s="60"/>
      <c r="AI16" s="62">
        <f t="shared" si="10"/>
        <v>0</v>
      </c>
      <c r="AJ16" s="60"/>
      <c r="AK16" s="60"/>
      <c r="AL16" s="62">
        <f t="shared" si="11"/>
        <v>0</v>
      </c>
      <c r="AM16" s="60"/>
      <c r="AN16" s="60"/>
      <c r="AO16" s="62">
        <f t="shared" si="12"/>
        <v>0</v>
      </c>
      <c r="AP16" s="60"/>
      <c r="AQ16" s="60"/>
      <c r="AR16" s="62">
        <f t="shared" si="13"/>
        <v>0</v>
      </c>
      <c r="AS16" s="60"/>
      <c r="AT16" s="60"/>
      <c r="AU16" s="50"/>
      <c r="AV16" s="60"/>
      <c r="AW16" s="45"/>
    </row>
    <row r="17" spans="1:49" ht="17.25" customHeight="1" thickBot="1" x14ac:dyDescent="0.3">
      <c r="A17" s="30"/>
      <c r="B17" s="277" t="s">
        <v>12</v>
      </c>
      <c r="C17" s="278"/>
      <c r="D17" s="279"/>
      <c r="E17" s="48">
        <f t="shared" ref="E17" si="14">SUM(A8:A16)</f>
        <v>0</v>
      </c>
      <c r="F17" s="48">
        <f>SUM(F8:F16)</f>
        <v>0</v>
      </c>
      <c r="G17" s="48">
        <f t="shared" ref="G17:AT17" si="15">SUM(G8:G16)</f>
        <v>0</v>
      </c>
      <c r="H17" s="48">
        <f t="shared" si="15"/>
        <v>0</v>
      </c>
      <c r="I17" s="48">
        <f t="shared" si="15"/>
        <v>0</v>
      </c>
      <c r="J17" s="48">
        <f t="shared" si="15"/>
        <v>0</v>
      </c>
      <c r="K17" s="48">
        <f t="shared" si="15"/>
        <v>0</v>
      </c>
      <c r="L17" s="48">
        <f t="shared" si="15"/>
        <v>0</v>
      </c>
      <c r="M17" s="48">
        <f t="shared" si="15"/>
        <v>0</v>
      </c>
      <c r="N17" s="48">
        <f t="shared" si="15"/>
        <v>0</v>
      </c>
      <c r="O17" s="48">
        <f t="shared" si="15"/>
        <v>0</v>
      </c>
      <c r="P17" s="48">
        <f t="shared" si="15"/>
        <v>0</v>
      </c>
      <c r="Q17" s="48">
        <f t="shared" si="15"/>
        <v>0</v>
      </c>
      <c r="R17" s="48">
        <f t="shared" si="15"/>
        <v>0</v>
      </c>
      <c r="S17" s="48">
        <f t="shared" si="15"/>
        <v>0</v>
      </c>
      <c r="T17" s="48">
        <f t="shared" si="15"/>
        <v>0</v>
      </c>
      <c r="U17" s="48">
        <f t="shared" si="15"/>
        <v>0</v>
      </c>
      <c r="V17" s="48">
        <f t="shared" si="15"/>
        <v>0</v>
      </c>
      <c r="W17" s="48">
        <f t="shared" si="15"/>
        <v>0</v>
      </c>
      <c r="X17" s="48">
        <f t="shared" si="15"/>
        <v>0</v>
      </c>
      <c r="Y17" s="48">
        <f t="shared" si="15"/>
        <v>0</v>
      </c>
      <c r="Z17" s="48">
        <f t="shared" si="15"/>
        <v>0</v>
      </c>
      <c r="AA17" s="48">
        <f t="shared" si="15"/>
        <v>0</v>
      </c>
      <c r="AB17" s="48">
        <f t="shared" si="15"/>
        <v>0</v>
      </c>
      <c r="AC17" s="48">
        <f t="shared" si="15"/>
        <v>0</v>
      </c>
      <c r="AD17" s="48">
        <f t="shared" si="15"/>
        <v>0</v>
      </c>
      <c r="AE17" s="48">
        <f t="shared" si="15"/>
        <v>0</v>
      </c>
      <c r="AF17" s="48">
        <f t="shared" si="15"/>
        <v>0</v>
      </c>
      <c r="AG17" s="48">
        <f t="shared" si="15"/>
        <v>0</v>
      </c>
      <c r="AH17" s="48">
        <f t="shared" si="15"/>
        <v>0</v>
      </c>
      <c r="AI17" s="48">
        <f t="shared" si="15"/>
        <v>0</v>
      </c>
      <c r="AJ17" s="48">
        <f t="shared" si="15"/>
        <v>0</v>
      </c>
      <c r="AK17" s="48">
        <f t="shared" si="15"/>
        <v>0</v>
      </c>
      <c r="AL17" s="48">
        <f t="shared" si="15"/>
        <v>0</v>
      </c>
      <c r="AM17" s="48">
        <f t="shared" si="15"/>
        <v>0</v>
      </c>
      <c r="AN17" s="48">
        <f t="shared" si="15"/>
        <v>0</v>
      </c>
      <c r="AO17" s="48">
        <f t="shared" si="15"/>
        <v>0</v>
      </c>
      <c r="AP17" s="48">
        <f t="shared" si="15"/>
        <v>0</v>
      </c>
      <c r="AQ17" s="48">
        <f t="shared" si="15"/>
        <v>0</v>
      </c>
      <c r="AR17" s="48">
        <f t="shared" si="15"/>
        <v>0</v>
      </c>
      <c r="AS17" s="48">
        <f t="shared" si="15"/>
        <v>0</v>
      </c>
      <c r="AT17" s="48">
        <f t="shared" si="15"/>
        <v>0</v>
      </c>
      <c r="AU17" s="47" t="s">
        <v>46</v>
      </c>
      <c r="AV17" s="48" t="s">
        <v>46</v>
      </c>
      <c r="AW17" s="49" t="s">
        <v>46</v>
      </c>
    </row>
  </sheetData>
  <mergeCells count="23">
    <mergeCell ref="A4:S4"/>
    <mergeCell ref="B17:D17"/>
    <mergeCell ref="E5:G6"/>
    <mergeCell ref="H5:J6"/>
    <mergeCell ref="B5:C6"/>
    <mergeCell ref="D5:D7"/>
    <mergeCell ref="K5:M6"/>
    <mergeCell ref="N5:P6"/>
    <mergeCell ref="Q5:S6"/>
    <mergeCell ref="AW5:AW7"/>
    <mergeCell ref="T6:V6"/>
    <mergeCell ref="W6:Y6"/>
    <mergeCell ref="Z6:AB6"/>
    <mergeCell ref="AF6:AH6"/>
    <mergeCell ref="AR6:AT6"/>
    <mergeCell ref="AI6:AK6"/>
    <mergeCell ref="AL6:AN6"/>
    <mergeCell ref="AO6:AQ6"/>
    <mergeCell ref="T5:AB5"/>
    <mergeCell ref="AF5:AT5"/>
    <mergeCell ref="AC5:AE6"/>
    <mergeCell ref="AU5:AU7"/>
    <mergeCell ref="AV5:AV7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Հ3 Մաս 1</vt:lpstr>
      <vt:lpstr>Հ3 Մաս 2</vt:lpstr>
      <vt:lpstr>Հ3 Մաս 3</vt:lpstr>
      <vt:lpstr>Հ3 Մաս 4</vt:lpstr>
      <vt:lpstr>Հ4  </vt:lpstr>
      <vt:lpstr>Հ5</vt:lpstr>
      <vt:lpstr>Հ6</vt:lpstr>
      <vt:lpstr>Հ7 Ձև1</vt:lpstr>
      <vt:lpstr>Հ7 Ձև2</vt:lpstr>
      <vt:lpstr>Հ7 Ձև3</vt:lpstr>
      <vt:lpstr>Հ8</vt:lpstr>
      <vt:lpstr>Հ9</vt:lpstr>
      <vt:lpstr>Հ10</vt:lpstr>
      <vt:lpstr>Հ11</vt:lpstr>
      <vt:lpstr>Լրացման պահանջներ</vt:lpstr>
      <vt:lpstr>'Հ3 Մաս 2'!_ftnref17</vt:lpstr>
      <vt:lpstr>'Հ3 Մաս 2'!_ftnref2</vt:lpstr>
      <vt:lpstr>'Հ3 Մաս 2'!_ftnref4</vt:lpstr>
      <vt:lpstr>'Լրացման պահանջներ'!Print_Area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2025-03-18T08:55:32Z</dcterms:modified>
</cp:coreProperties>
</file>